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195" windowHeight="7935"/>
  </bookViews>
  <sheets>
    <sheet name="Аналит.отчет" sheetId="1" r:id="rId1"/>
    <sheet name="Диагностика" sheetId="2" r:id="rId2"/>
    <sheet name="Расчет ИФО" sheetId="3" r:id="rId3"/>
    <sheet name="Инвест. проекты" sheetId="5" r:id="rId4"/>
  </sheets>
  <definedNames>
    <definedName name="_xlnm.Print_Titles" localSheetId="0">Аналит.отчет!$7:$7</definedName>
    <definedName name="_xlnm.Print_Titles" localSheetId="1">Диагностика!$7:$7</definedName>
    <definedName name="_xlnm.Print_Titles" localSheetId="2">'Расчет ИФО'!$5:$9</definedName>
    <definedName name="_xlnm.Print_Area" localSheetId="0">Аналит.отчет!$A$1:$E$165</definedName>
    <definedName name="_xlnm.Print_Area" localSheetId="1">Диагностика!$A$1:$K$49</definedName>
    <definedName name="_xlnm.Print_Area" localSheetId="3">'Инвест. проекты'!$A$1:$H$18</definedName>
    <definedName name="_xlnm.Print_Area" localSheetId="2">'Расчет ИФО'!$A$1:$I$50</definedName>
  </definedNames>
  <calcPr calcId="125725"/>
</workbook>
</file>

<file path=xl/calcChain.xml><?xml version="1.0" encoding="utf-8"?>
<calcChain xmlns="http://schemas.openxmlformats.org/spreadsheetml/2006/main">
  <c r="H33" i="3"/>
  <c r="G33"/>
  <c r="H38"/>
  <c r="G38"/>
  <c r="I42" l="1"/>
  <c r="I41"/>
  <c r="I40"/>
  <c r="I38"/>
  <c r="I37"/>
  <c r="I36"/>
  <c r="I35"/>
  <c r="H32"/>
  <c r="G32"/>
  <c r="I14"/>
  <c r="I16" s="1"/>
  <c r="I17" l="1"/>
  <c r="I18" s="1"/>
  <c r="I19" s="1"/>
  <c r="D132" i="1"/>
  <c r="C132"/>
  <c r="D131"/>
  <c r="C131"/>
  <c r="C9"/>
  <c r="C24" s="1"/>
  <c r="D11"/>
  <c r="D9" s="1"/>
  <c r="D24" s="1"/>
  <c r="C11"/>
  <c r="D124"/>
  <c r="C124"/>
  <c r="D106"/>
  <c r="C106"/>
  <c r="D108"/>
  <c r="C108"/>
  <c r="D90"/>
  <c r="C90"/>
  <c r="D91"/>
  <c r="C91"/>
  <c r="D31"/>
  <c r="C31"/>
  <c r="E104"/>
  <c r="E103"/>
  <c r="E102"/>
  <c r="E101"/>
  <c r="E100"/>
  <c r="E99"/>
  <c r="E98"/>
  <c r="E97"/>
  <c r="E96"/>
  <c r="E95"/>
  <c r="E94"/>
  <c r="E93"/>
  <c r="E92"/>
  <c r="E91"/>
  <c r="E89"/>
  <c r="E88"/>
  <c r="E87"/>
  <c r="E86"/>
  <c r="E85"/>
  <c r="E84"/>
  <c r="E83"/>
  <c r="E81"/>
  <c r="E80"/>
  <c r="E79"/>
  <c r="E78"/>
  <c r="E77"/>
  <c r="E76"/>
  <c r="E75"/>
  <c r="E74"/>
  <c r="E73"/>
  <c r="E71"/>
  <c r="E70"/>
  <c r="E69"/>
  <c r="E68"/>
  <c r="E66"/>
  <c r="E64"/>
  <c r="E63"/>
  <c r="E56"/>
  <c r="E53"/>
  <c r="E52"/>
  <c r="E46"/>
  <c r="E44"/>
  <c r="I20" i="3" l="1"/>
  <c r="E90" i="1"/>
  <c r="E163"/>
  <c r="D159"/>
  <c r="C159"/>
  <c r="I21" i="3" l="1"/>
  <c r="F18" i="5"/>
  <c r="G18"/>
  <c r="I35" i="2"/>
  <c r="J35"/>
  <c r="K35"/>
  <c r="F27"/>
  <c r="G27"/>
  <c r="H27"/>
  <c r="I27"/>
  <c r="J27"/>
  <c r="K27"/>
  <c r="E27"/>
  <c r="F23"/>
  <c r="G23"/>
  <c r="G21" s="1"/>
  <c r="H23"/>
  <c r="I23"/>
  <c r="I21" s="1"/>
  <c r="J23"/>
  <c r="K23"/>
  <c r="K21" s="1"/>
  <c r="E23"/>
  <c r="F8"/>
  <c r="G8"/>
  <c r="H8"/>
  <c r="I8"/>
  <c r="J8"/>
  <c r="K8"/>
  <c r="K47" s="1"/>
  <c r="E8"/>
  <c r="E108" i="1"/>
  <c r="E109"/>
  <c r="E110"/>
  <c r="E111"/>
  <c r="E112"/>
  <c r="E113"/>
  <c r="E114"/>
  <c r="E115"/>
  <c r="E116"/>
  <c r="E117"/>
  <c r="E118"/>
  <c r="E119"/>
  <c r="E120"/>
  <c r="E121"/>
  <c r="E122"/>
  <c r="E124"/>
  <c r="E126"/>
  <c r="E127"/>
  <c r="E128"/>
  <c r="E129"/>
  <c r="E130"/>
  <c r="E131"/>
  <c r="E132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2"/>
  <c r="E153"/>
  <c r="E154"/>
  <c r="E155"/>
  <c r="E156"/>
  <c r="E157"/>
  <c r="E158"/>
  <c r="E159"/>
  <c r="E160"/>
  <c r="E161"/>
  <c r="E162"/>
  <c r="E62"/>
  <c r="E61"/>
  <c r="E59"/>
  <c r="E58"/>
  <c r="E55"/>
  <c r="E51"/>
  <c r="E49"/>
  <c r="E48"/>
  <c r="E43"/>
  <c r="E41"/>
  <c r="E37"/>
  <c r="E38"/>
  <c r="E40"/>
  <c r="E35"/>
  <c r="E34"/>
  <c r="H14" i="3"/>
  <c r="H23" s="1"/>
  <c r="G14"/>
  <c r="G23" s="1"/>
  <c r="I33" l="1"/>
  <c r="I23"/>
  <c r="I22"/>
  <c r="I47" i="2"/>
  <c r="G47"/>
  <c r="E47"/>
  <c r="E21"/>
  <c r="H21"/>
  <c r="H47" s="1"/>
  <c r="F21"/>
  <c r="F47" s="1"/>
  <c r="J21"/>
  <c r="J47" s="1"/>
  <c r="I45" i="3"/>
  <c r="G44"/>
  <c r="H44"/>
  <c r="H43"/>
  <c r="G43"/>
  <c r="E25" i="1"/>
  <c r="E26"/>
  <c r="E27"/>
  <c r="E28"/>
  <c r="E29"/>
  <c r="E30"/>
  <c r="E12"/>
  <c r="E13"/>
  <c r="E14"/>
  <c r="E15"/>
  <c r="E16"/>
  <c r="E17"/>
  <c r="E18"/>
  <c r="E19"/>
  <c r="E20"/>
  <c r="E21"/>
  <c r="E22"/>
  <c r="E23"/>
  <c r="I43" i="3" l="1"/>
  <c r="G46"/>
  <c r="H46"/>
  <c r="I25"/>
  <c r="E31" i="1"/>
  <c r="E11"/>
  <c r="I44" i="3"/>
  <c r="I46"/>
  <c r="I26" l="1"/>
  <c r="E24" i="1"/>
  <c r="E9"/>
  <c r="E123"/>
  <c r="E106"/>
  <c r="I28" i="3" l="1"/>
  <c r="I29"/>
  <c r="I27"/>
  <c r="I30" s="1"/>
  <c r="I31" s="1"/>
  <c r="I32" l="1"/>
</calcChain>
</file>

<file path=xl/sharedStrings.xml><?xml version="1.0" encoding="utf-8"?>
<sst xmlns="http://schemas.openxmlformats.org/spreadsheetml/2006/main" count="530" uniqueCount="286">
  <si>
    <t xml:space="preserve">Прочие - всего </t>
  </si>
  <si>
    <t>Код ОКВЭД,
 код ОКП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</si>
  <si>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</si>
  <si>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</si>
  <si>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</si>
  <si>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</si>
  <si>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</si>
  <si>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</si>
  <si>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</si>
  <si>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</si>
  <si>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</si>
  <si>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</si>
  <si>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</si>
  <si>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</si>
  <si>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</si>
  <si>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</si>
  <si>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</si>
  <si>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</si>
  <si>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</si>
  <si>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</si>
  <si>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</si>
  <si>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</si>
  <si>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</si>
  <si>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</si>
  <si>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</si>
  <si>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</si>
  <si>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</si>
  <si>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</si>
  <si>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</si>
  <si>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</si>
  <si>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</si>
  <si>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</si>
  <si>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</si>
  <si>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</si>
  <si>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</si>
  <si>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</si>
  <si>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</si>
  <si>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</si>
  <si>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</si>
  <si>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</si>
  <si>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</si>
  <si>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</si>
  <si>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</si>
  <si>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</si>
  <si>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</si>
  <si>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</si>
  <si>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</si>
  <si>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</si>
  <si>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</si>
  <si>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</si>
  <si>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</si>
  <si>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</si>
  <si>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</si>
  <si>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</si>
  <si>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</si>
  <si>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</si>
  <si>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</si>
  <si>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</si>
  <si>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</si>
  <si>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</si>
  <si>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</si>
  <si>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</si>
  <si>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</si>
  <si>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</si>
  <si>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</si>
  <si>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</si>
  <si>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</si>
  <si>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</si>
  <si>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</si>
  <si>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</si>
  <si>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</si>
  <si>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</si>
  <si>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</si>
  <si>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</si>
  <si>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</si>
  <si>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</si>
  <si>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Приложение 1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</si>
  <si>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</si>
  <si>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</si>
  <si>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</si>
  <si>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</si>
  <si>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</si>
  <si>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в том числе предприятия:</t>
  </si>
  <si>
    <t>из них:</t>
  </si>
  <si>
    <t>(органы местного самоуправления при необходимости дополняют номенклатуру продукции)</t>
  </si>
  <si>
    <t>Произведено в натуральном выражении</t>
  </si>
  <si>
    <t xml:space="preserve">Объем произведенной продукции в сопоставимых ценах 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</si>
  <si>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</si>
  <si>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</si>
  <si>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</si>
  <si>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</si>
  <si>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</si>
  <si>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</si>
  <si>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ПРОМЫШЛЕННОЕ ПРОИЗВОДСТВО:</t>
  </si>
  <si>
    <t>тыс. м3</t>
  </si>
  <si>
    <t>т</t>
  </si>
  <si>
    <t>тыс.шт</t>
  </si>
  <si>
    <t>тыс.т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</si>
  <si>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</si>
  <si>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</si>
  <si>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</si>
  <si>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</si>
  <si>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</si>
  <si>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</si>
  <si>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</si>
  <si>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</si>
  <si>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 xml:space="preserve"> Строительство</t>
  </si>
  <si>
    <t>Объем отгруженных товаров собственного производства, выполненных работ и услуг</t>
  </si>
  <si>
    <t>(млн. руб.)</t>
  </si>
  <si>
    <t>ГВт.ч
 (млн.  Квт.ч.)</t>
  </si>
  <si>
    <t>х</t>
  </si>
  <si>
    <t>Наименование элементарного вида деятельности,
 товара-представителя</t>
  </si>
  <si>
    <t>7=итог гр.5/
итог гр.6*100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</si>
  <si>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</si>
  <si>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</si>
  <si>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</si>
  <si>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</si>
  <si>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</si>
  <si>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</si>
  <si>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</si>
  <si>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</si>
  <si>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</si>
  <si>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</si>
  <si>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Добыча угля - всего</t>
  </si>
  <si>
    <t>Добыча металлических руд - всего</t>
  </si>
  <si>
    <t xml:space="preserve"> Добыча полезных ископаемых (Раздел В)</t>
  </si>
  <si>
    <t xml:space="preserve">Обеспечение электрической энергией, газом и паром; кондиционирование воздуха (раздел D)
</t>
  </si>
  <si>
    <t>ДОБЫЧА ПОЛЕЗНЫХ ИСКОПАЕМЫХ</t>
  </si>
  <si>
    <t>Добыча угля</t>
  </si>
  <si>
    <t>Добыча прочих полезных ископаемых</t>
  </si>
  <si>
    <t>B</t>
  </si>
  <si>
    <t>05</t>
  </si>
  <si>
    <t>05.20.10.110</t>
  </si>
  <si>
    <t>08</t>
  </si>
  <si>
    <t>08.11.12</t>
  </si>
  <si>
    <t>08.12.11</t>
  </si>
  <si>
    <t>08.12.12.110</t>
  </si>
  <si>
    <t>08.12.12.130</t>
  </si>
  <si>
    <t>08.12.12.140</t>
  </si>
  <si>
    <t>08.12.12.150</t>
  </si>
  <si>
    <t>08.12.12.160</t>
  </si>
  <si>
    <t>35.11.10.001</t>
  </si>
  <si>
    <t>35.11.10.002</t>
  </si>
  <si>
    <t>Лесоводство и лесозаготовки - всего</t>
  </si>
  <si>
    <t>Рыболовство и рыбоводство - всего</t>
  </si>
  <si>
    <t>Водоснабжение; водоотведение, организация сбора и утилизации отходов, деятельность по ликвидации загрязнений  (Е):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</si>
  <si>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</si>
  <si>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</si>
  <si>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</si>
  <si>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</si>
  <si>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</si>
  <si>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</si>
  <si>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</si>
  <si>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</si>
  <si>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</si>
  <si>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Объем инвестиций, млн.руб.</t>
  </si>
  <si>
    <t>ВСЕГО ПО ПРОЕКТУ</t>
  </si>
  <si>
    <t>Мощность проекта
 ( в соответст. единицах)</t>
  </si>
  <si>
    <t>Количество создаваемых новых рабочих мест, ед.</t>
  </si>
  <si>
    <t>Текущее состояние проекта</t>
  </si>
  <si>
    <t>Инициатор проекта, контакты  (ФИО., занимаемая должность, тел., e-mail)</t>
  </si>
  <si>
    <t>Приложение 2</t>
  </si>
  <si>
    <t>Приложение 3</t>
  </si>
  <si>
    <t>Растениеводство и животноводство, охота и предоставление соответствующих услуг в этих областях - всего</t>
  </si>
  <si>
    <t>Сельское, лесное хозяйство, охота, рыбаловство и рыбоводство (А) - всего, 
в том числе:</t>
  </si>
  <si>
    <t>Торговля оптовая и розничная; ремонт автотранспортных средств и мотоциклов (G) - всего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</si>
  <si>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</si>
  <si>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</si>
  <si>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</si>
  <si>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</si>
  <si>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Сельское, лесное хозяйство, охота, рыбаловство и рыбоводство: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</si>
  <si>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</si>
  <si>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</si>
  <si>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</si>
  <si>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</si>
  <si>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</si>
  <si>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</si>
  <si>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</si>
  <si>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Итого по промышленному производству (сумма разделов В+C+D)</t>
  </si>
  <si>
    <t>зерно</t>
  </si>
  <si>
    <t>109,5*</t>
  </si>
  <si>
    <t>картофель</t>
  </si>
  <si>
    <t>315,2*</t>
  </si>
  <si>
    <t>овощи</t>
  </si>
  <si>
    <t>444*</t>
  </si>
  <si>
    <t>мясо</t>
  </si>
  <si>
    <t>молоко</t>
  </si>
  <si>
    <t>яйца</t>
  </si>
  <si>
    <t>90,8*</t>
  </si>
  <si>
    <t>Растениеводство и животноводство</t>
  </si>
  <si>
    <t>*) сопоставимая цена 1994 г. (рублей за единицу продукции)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</si>
  <si>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</si>
  <si>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</si>
  <si>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</si>
  <si>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</si>
  <si>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</si>
  <si>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культуры, спарта, организации досуга и развлечений, в том числе:</t>
  </si>
  <si>
    <t>Деятельность в области спорта, отдыха и развлечений</t>
  </si>
  <si>
    <t>35.11.10</t>
  </si>
  <si>
    <t>35.30.11.111</t>
  </si>
  <si>
    <t>35.30.11.140</t>
  </si>
  <si>
    <t>Тысяча гигакалорий</t>
  </si>
  <si>
    <t>35.30.11.120</t>
  </si>
  <si>
    <t>35.30.11</t>
  </si>
  <si>
    <t>Лесоматериалы хвойных пород,Тысяча плотных кубических метров</t>
  </si>
  <si>
    <t>02.20.11</t>
  </si>
  <si>
    <t>Лесоматериалы лиственных пород, за исключением тропических пород,Тысяча плотных кубических метров</t>
  </si>
  <si>
    <t>02.20.12</t>
  </si>
  <si>
    <t>Древесина топливная,Тысяча плотных кубических метров</t>
  </si>
  <si>
    <t>02.20.14</t>
  </si>
  <si>
    <t>тыс плотн м3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</si>
  <si>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</si>
  <si>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t>Развитие семеноводческого хозяйства зерновых, зернобобовых культур и однолетних трав в ООО "Урожай"</t>
  </si>
  <si>
    <t>3,8 тыс. тонн семян зерновых культур</t>
  </si>
  <si>
    <t>реализация</t>
  </si>
  <si>
    <t>*</t>
  </si>
  <si>
    <t>ООО "Монолит"</t>
  </si>
  <si>
    <t>ООО "Дельта"</t>
  </si>
  <si>
    <t>Филиал "Разрез Тулунуголь" ООО "КВСУ"</t>
  </si>
  <si>
    <t>ООО ГГК "Билибино"</t>
  </si>
  <si>
    <t>ООО "Теплосервис"</t>
  </si>
  <si>
    <t>МУП "Агропромэнерго"</t>
  </si>
  <si>
    <t>Тулунское Райпо</t>
  </si>
  <si>
    <t>ТППК "Будаговский"</t>
  </si>
  <si>
    <t>МКУ "Обслуживающий центр"</t>
  </si>
  <si>
    <t>МУСХП "Центральное"</t>
  </si>
  <si>
    <t>1.</t>
  </si>
  <si>
    <t>2.</t>
  </si>
  <si>
    <t>Производство зерновых культур в ИП глава КФХ "Шевцов А.М."</t>
  </si>
  <si>
    <t>Шевцов А.М., Глава КФХ, тел: 89501393272</t>
  </si>
  <si>
    <t>3.</t>
  </si>
  <si>
    <t>Будаговское сельское поселение, д.Булюшкина</t>
  </si>
  <si>
    <t>Гадалейское сельское поселение, с.Гадалей</t>
  </si>
  <si>
    <t>Производство зерновых культур в ИП глава КФХ "Смычков А.В."</t>
  </si>
  <si>
    <t>4.</t>
  </si>
  <si>
    <t>Мугунское сельское поселение, д.Новая Деревня</t>
  </si>
  <si>
    <t>Производство рапса в ООО "Парижское"</t>
  </si>
  <si>
    <t>5.</t>
  </si>
  <si>
    <t>Будаговское сельское поселение, д.Килим</t>
  </si>
  <si>
    <t>Развитие семейной животноводческой фермы на базе ИП Глава КФХ Тюков В.Ю.</t>
  </si>
  <si>
    <t>Тюков В.Ю. Глава КФХ, тел: 89241436250</t>
  </si>
  <si>
    <t>6.</t>
  </si>
  <si>
    <t>Будаговское сельское поселение, д.Северный Кадуй</t>
  </si>
  <si>
    <t>Развитие семейной животноводческой фермы на базе ИП Глава КФХ Лысенко С.К.</t>
  </si>
  <si>
    <t>Лысенко С.К. Глава КФХ, тел:89086643774</t>
  </si>
  <si>
    <t>7.</t>
  </si>
  <si>
    <t>Писаревское сельское поселение, д.Булюшкина</t>
  </si>
  <si>
    <t>Развитие мясного скотоводства на базе ООО "Урожай"</t>
  </si>
  <si>
    <t>Аналитический отчет о социально-экономической ситуации</t>
  </si>
  <si>
    <t>в муниципальном образовании "Тулунский район"</t>
  </si>
  <si>
    <t>за 1 квартал 2017 года</t>
  </si>
  <si>
    <r>
      <t>*</t>
    </r>
    <r>
      <rPr>
        <b/>
        <u/>
        <sz val="14"/>
        <rFont val="Times New Roman"/>
        <family val="1"/>
        <charset val="204"/>
      </rPr>
      <t>Примечание:</t>
    </r>
    <r>
      <rPr>
        <b/>
        <sz val="14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</si>
  <si>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 xml:space="preserve">Сельское, лесное хозяйство, охота, рыбаловство и рыбоводство, в том числе: </t>
  </si>
  <si>
    <t>Строительство (F) - всего</t>
  </si>
  <si>
    <t>Тулунский филиал ОАО "Дорожная служба Иркутской области"</t>
  </si>
  <si>
    <t>ВСЕГО по муниципальному образованию:</t>
  </si>
  <si>
    <t>Диагностика состояния экономики и предприятий</t>
  </si>
  <si>
    <t xml:space="preserve"> муниципального образования "Тулунский район"</t>
  </si>
  <si>
    <t xml:space="preserve"> за 1 квартал 2017 года</t>
  </si>
  <si>
    <t xml:space="preserve">Сводный перечень инвестиционных проектов, реализация которых предполагается на территории </t>
  </si>
  <si>
    <t>муниципального образования "Тулунский район"</t>
  </si>
  <si>
    <t>Писаревскрое сельское поселение, д. Булюшкина</t>
  </si>
  <si>
    <t>ИТОГО:</t>
  </si>
  <si>
    <t>Гоцман А.В., директор ООО "Урожай", тел. (939530)60007, email: urozai2@yandex.ru</t>
  </si>
  <si>
    <t>Смычков А.В., Глава КФХ, тел: 89245443455</t>
  </si>
  <si>
    <t>Зеленков А.В., генеральный директор ООО "Парижское", тел: 89248278744</t>
  </si>
  <si>
    <t>Уголь бурый рядовой (лигнит), тыс.т</t>
  </si>
  <si>
    <t>Гранит, песчаник и прочий камень для памятников или строительства, тыс.т</t>
  </si>
  <si>
    <t>Пески природные, тыс. куб.м</t>
  </si>
  <si>
    <t>Гранулы каменные, крошка и порошок, тыс. куб.м</t>
  </si>
  <si>
    <t>Гравий, тыс. куб.м</t>
  </si>
  <si>
    <t>Щебень, тыс. куб.м</t>
  </si>
  <si>
    <t>Камень природный дробленный, тыс. куб.м</t>
  </si>
  <si>
    <t>Смеси песчано-гравийные, тыс. куб.м</t>
  </si>
  <si>
    <t>Электроэнергия, произведенная тепловыми электростанциями, гигаватт-час (миллион киловатт-часов)</t>
  </si>
  <si>
    <t>Электроэнергия, произведенная гидроэлектростанциями, гигаватт-час (миллион киловатт-часов)</t>
  </si>
  <si>
    <t>Электроэнергия, гигаватт-час (миллион киловатт-часов)</t>
  </si>
  <si>
    <t>Энергия тепловая, отпущенная тепловыми электроцентралями (ТЭЦ), тысяча гигакалорий</t>
  </si>
  <si>
    <t>Энергия тепловая, отпущенная промышленными утилизационными установками, тысяча гигакалорий</t>
  </si>
  <si>
    <t>Энергия тепловая, отпущенная котельными, тысяча гигакалорий</t>
  </si>
  <si>
    <t>Пар и горячая вода, тысяча гигакалорий</t>
  </si>
  <si>
    <t xml:space="preserve">Расчет индекса производства по элементарному виду деятельности по Иркутской области,
 исходя из динамики по товарам-представителям ***
 </t>
  </si>
  <si>
    <t>Средняя цена за единицу продукции*, тыс. рублей</t>
  </si>
  <si>
    <t xml:space="preserve">Индекс промышленного производства**, % </t>
  </si>
  <si>
    <t>Добыча полезных ископаемых (B) - всего (В)</t>
  </si>
  <si>
    <t>Обеспечение электрической энергией, газом и паром; кондиционирование воздуха (D) - всего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</si>
</sst>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"/>
    <numFmt numFmtId="165" formatCode="0.000"/>
  </numFmts>
  <fonts count="25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Arial Cyr"/>
      <family val="2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sz val="12"/>
      <name val="Times New Roman"/>
      <family val="1"/>
      <charset val="204"/>
    </font>
    <font>
      <b/>
      <sz val="20"/>
      <name val="Times New Roman"/>
      <family val="1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i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left" vertical="center" wrapText="1"/>
    </xf>
    <xf numFmtId="49" fontId="0" fillId="0" borderId="0" xfId="0" applyNumberFormat="1"/>
    <xf numFmtId="0" fontId="8" fillId="0" borderId="0" xfId="0" applyFont="1"/>
    <xf numFmtId="0" fontId="12" fillId="0" borderId="0" xfId="0" applyFont="1"/>
    <xf numFmtId="49" fontId="12" fillId="0" borderId="0" xfId="0" applyNumberFormat="1" applyFont="1"/>
    <xf numFmtId="0" fontId="16" fillId="0" borderId="0" xfId="0" applyFont="1" applyFill="1" applyAlignment="1">
      <alignment horizontal="right" vertical="center" wrapText="1"/>
    </xf>
    <xf numFmtId="0" fontId="15" fillId="3" borderId="0" xfId="0" applyFont="1" applyFill="1"/>
    <xf numFmtId="0" fontId="15" fillId="0" borderId="0" xfId="0" applyFont="1"/>
    <xf numFmtId="0" fontId="15" fillId="0" borderId="0" xfId="0" applyFont="1" applyAlignment="1">
      <alignment vertical="center"/>
    </xf>
    <xf numFmtId="0" fontId="15" fillId="3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3" borderId="10" xfId="0" applyFont="1" applyFill="1" applyBorder="1" applyAlignment="1">
      <alignment vertical="center" wrapText="1"/>
    </xf>
    <xf numFmtId="0" fontId="15" fillId="3" borderId="11" xfId="0" applyFont="1" applyFill="1" applyBorder="1" applyAlignment="1">
      <alignment vertical="center" wrapText="1"/>
    </xf>
    <xf numFmtId="0" fontId="15" fillId="3" borderId="12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vertical="center" wrapText="1"/>
    </xf>
    <xf numFmtId="0" fontId="15" fillId="3" borderId="13" xfId="0" applyFont="1" applyFill="1" applyBorder="1" applyAlignment="1">
      <alignment vertical="center" wrapText="1"/>
    </xf>
    <xf numFmtId="0" fontId="15" fillId="3" borderId="14" xfId="0" applyFont="1" applyFill="1" applyBorder="1" applyAlignment="1">
      <alignment vertical="center" wrapText="1"/>
    </xf>
    <xf numFmtId="0" fontId="15" fillId="3" borderId="10" xfId="0" applyFont="1" applyFill="1" applyBorder="1" applyAlignment="1">
      <alignment vertical="center"/>
    </xf>
    <xf numFmtId="0" fontId="15" fillId="3" borderId="16" xfId="0" applyFont="1" applyFill="1" applyBorder="1" applyAlignment="1">
      <alignment vertical="center" wrapText="1"/>
    </xf>
    <xf numFmtId="0" fontId="15" fillId="3" borderId="17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vertical="center"/>
    </xf>
    <xf numFmtId="0" fontId="15" fillId="5" borderId="0" xfId="0" applyFont="1" applyFill="1"/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9" fillId="0" borderId="0" xfId="0" applyFont="1"/>
    <xf numFmtId="0" fontId="7" fillId="5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righ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left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right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164" fontId="20" fillId="0" borderId="8" xfId="0" applyNumberFormat="1" applyFont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0" fillId="0" borderId="8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2" fontId="20" fillId="0" borderId="8" xfId="0" applyNumberFormat="1" applyFont="1" applyBorder="1" applyAlignment="1">
      <alignment horizontal="center" vertical="center" wrapText="1"/>
    </xf>
    <xf numFmtId="164" fontId="20" fillId="6" borderId="8" xfId="0" applyNumberFormat="1" applyFont="1" applyFill="1" applyBorder="1" applyAlignment="1">
      <alignment horizontal="center" vertical="center" wrapText="1"/>
    </xf>
    <xf numFmtId="164" fontId="6" fillId="6" borderId="8" xfId="0" applyNumberFormat="1" applyFont="1" applyFill="1" applyBorder="1" applyAlignment="1">
      <alignment horizontal="center" vertical="center" wrapText="1"/>
    </xf>
    <xf numFmtId="164" fontId="7" fillId="6" borderId="8" xfId="0" applyNumberFormat="1" applyFont="1" applyFill="1" applyBorder="1" applyAlignment="1">
      <alignment horizontal="center" vertical="center" wrapText="1"/>
    </xf>
    <xf numFmtId="165" fontId="20" fillId="0" borderId="8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1" fontId="20" fillId="0" borderId="8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1" fontId="17" fillId="0" borderId="8" xfId="0" applyNumberFormat="1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17" fillId="0" borderId="18" xfId="0" applyNumberFormat="1" applyFont="1" applyBorder="1" applyAlignment="1">
      <alignment horizontal="center" vertical="center"/>
    </xf>
    <xf numFmtId="1" fontId="17" fillId="0" borderId="18" xfId="0" applyNumberFormat="1" applyFont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0" fontId="15" fillId="3" borderId="2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7" fillId="3" borderId="0" xfId="0" applyFont="1" applyFill="1"/>
    <xf numFmtId="0" fontId="7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5" fillId="3" borderId="0" xfId="0" applyFont="1" applyFill="1" applyBorder="1" applyAlignment="1">
      <alignment horizontal="right" vertical="center" wrapText="1"/>
    </xf>
    <xf numFmtId="0" fontId="18" fillId="3" borderId="8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/>
    </xf>
    <xf numFmtId="0" fontId="17" fillId="4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5" fillId="0" borderId="8" xfId="0" applyFont="1" applyBorder="1" applyAlignment="1">
      <alignment horizontal="center" vertical="center"/>
    </xf>
    <xf numFmtId="49" fontId="15" fillId="0" borderId="0" xfId="0" applyNumberFormat="1" applyFont="1"/>
    <xf numFmtId="0" fontId="15" fillId="4" borderId="8" xfId="0" applyFont="1" applyFill="1" applyBorder="1" applyAlignment="1">
      <alignment horizontal="center" vertical="center"/>
    </xf>
    <xf numFmtId="49" fontId="15" fillId="4" borderId="8" xfId="0" applyNumberFormat="1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2" fontId="17" fillId="0" borderId="8" xfId="0" applyNumberFormat="1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/>
    </xf>
    <xf numFmtId="0" fontId="15" fillId="3" borderId="8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0" xfId="0" applyFont="1" applyBorder="1"/>
    <xf numFmtId="49" fontId="15" fillId="0" borderId="0" xfId="0" applyNumberFormat="1" applyFont="1" applyBorder="1"/>
    <xf numFmtId="0" fontId="17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vertical="center" wrapText="1"/>
    </xf>
    <xf numFmtId="164" fontId="20" fillId="0" borderId="8" xfId="0" applyNumberFormat="1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/>
    </xf>
    <xf numFmtId="164" fontId="15" fillId="6" borderId="8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right" vertical="center"/>
    </xf>
    <xf numFmtId="0" fontId="15" fillId="3" borderId="8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vertical="center" wrapText="1"/>
    </xf>
    <xf numFmtId="0" fontId="17" fillId="3" borderId="0" xfId="0" applyFont="1" applyFill="1" applyBorder="1" applyAlignment="1">
      <alignment vertical="center" wrapText="1"/>
    </xf>
    <xf numFmtId="0" fontId="17" fillId="3" borderId="15" xfId="0" applyFont="1" applyFill="1" applyBorder="1" applyAlignment="1">
      <alignment vertical="center" wrapText="1"/>
    </xf>
    <xf numFmtId="0" fontId="17" fillId="3" borderId="8" xfId="0" applyFont="1" applyFill="1" applyBorder="1" applyAlignment="1">
      <alignment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vertical="center"/>
    </xf>
    <xf numFmtId="0" fontId="17" fillId="3" borderId="20" xfId="0" applyFont="1" applyFill="1" applyBorder="1" applyAlignment="1">
      <alignment vertical="center" wrapText="1"/>
    </xf>
    <xf numFmtId="0" fontId="17" fillId="3" borderId="7" xfId="0" applyFont="1" applyFill="1" applyBorder="1" applyAlignment="1">
      <alignment vertical="center" wrapText="1"/>
    </xf>
    <xf numFmtId="0" fontId="17" fillId="3" borderId="21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15" xfId="0" applyFont="1" applyFill="1" applyBorder="1" applyAlignment="1">
      <alignment vertical="center" wrapText="1"/>
    </xf>
    <xf numFmtId="0" fontId="15" fillId="3" borderId="23" xfId="0" applyFont="1" applyFill="1" applyBorder="1" applyAlignment="1">
      <alignment vertical="center" wrapText="1"/>
    </xf>
    <xf numFmtId="0" fontId="15" fillId="3" borderId="9" xfId="0" applyFont="1" applyFill="1" applyBorder="1" applyAlignment="1">
      <alignment vertical="center" wrapText="1"/>
    </xf>
    <xf numFmtId="0" fontId="15" fillId="3" borderId="20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15" fillId="3" borderId="21" xfId="0" applyFont="1" applyFill="1" applyBorder="1" applyAlignment="1">
      <alignment vertical="center" wrapText="1"/>
    </xf>
    <xf numFmtId="0" fontId="17" fillId="3" borderId="0" xfId="0" applyFont="1" applyFill="1" applyBorder="1" applyAlignment="1">
      <alignment horizontal="justify" vertical="center" wrapText="1"/>
    </xf>
    <xf numFmtId="0" fontId="17" fillId="3" borderId="24" xfId="0" applyFont="1" applyFill="1" applyBorder="1" applyAlignment="1">
      <alignment vertical="center" wrapText="1"/>
    </xf>
    <xf numFmtId="0" fontId="17" fillId="3" borderId="25" xfId="0" applyFont="1" applyFill="1" applyBorder="1" applyAlignment="1">
      <alignment vertical="center" wrapText="1"/>
    </xf>
    <xf numFmtId="0" fontId="17" fillId="3" borderId="26" xfId="0" applyFont="1" applyFill="1" applyBorder="1" applyAlignment="1">
      <alignment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49" fontId="15" fillId="5" borderId="8" xfId="1" applyNumberFormat="1" applyFont="1" applyFill="1" applyBorder="1" applyAlignment="1">
      <alignment horizontal="center" vertical="center" wrapText="1"/>
    </xf>
    <xf numFmtId="49" fontId="15" fillId="5" borderId="8" xfId="0" applyNumberFormat="1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7" fillId="0" borderId="0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7" fillId="0" borderId="8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8" fillId="3" borderId="8" xfId="0" applyFont="1" applyFill="1" applyBorder="1" applyAlignment="1">
      <alignment horizontal="left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6"/>
  <sheetViews>
    <sheetView tabSelected="1" view="pageBreakPreview" zoomScale="75" zoomScaleNormal="75" zoomScaleSheetLayoutView="75" workbookViewId="0"/>
  </sheetViews>
  <sheetFormatPr defaultRowHeight="12.75"/>
  <cols>
    <col min="1" max="1" width="74.140625" customWidth="1"/>
    <col min="2" max="2" width="16.28515625" customWidth="1"/>
    <col min="3" max="3" width="17.42578125" customWidth="1"/>
    <col min="4" max="4" width="18.85546875" customWidth="1"/>
    <col min="5" max="5" width="14.7109375" customWidth="1"/>
  </cols>
  <sheetData>
    <row r="1" spans="1:5" ht="105" customHeight="1">
      <c r="A1" s="1"/>
      <c r="B1" s="2"/>
      <c r="C1" s="1"/>
      <c r="D1" s="144" t="s">
        <v>2</v>
      </c>
      <c r="E1" s="144"/>
    </row>
    <row r="2" spans="1:5" ht="18">
      <c r="A2" s="2"/>
      <c r="B2" s="2"/>
      <c r="C2" s="1"/>
      <c r="D2" s="145"/>
      <c r="E2" s="145"/>
    </row>
    <row r="3" spans="1:5" ht="24" customHeight="1">
      <c r="A3" s="146" t="s">
        <v>248</v>
      </c>
      <c r="B3" s="146"/>
      <c r="C3" s="146"/>
      <c r="D3" s="146"/>
      <c r="E3" s="146"/>
    </row>
    <row r="4" spans="1:5" ht="20.25" customHeight="1">
      <c r="A4" s="146" t="s">
        <v>249</v>
      </c>
      <c r="B4" s="146"/>
      <c r="C4" s="146"/>
      <c r="D4" s="146"/>
      <c r="E4" s="146"/>
    </row>
    <row r="5" spans="1:5" ht="23.25" customHeight="1">
      <c r="A5" s="146" t="s">
        <v>250</v>
      </c>
      <c r="B5" s="146"/>
      <c r="C5" s="146"/>
      <c r="D5" s="146"/>
      <c r="E5" s="146"/>
    </row>
    <row r="6" spans="1:5" ht="18">
      <c r="A6" s="147"/>
      <c r="B6" s="147"/>
      <c r="C6" s="147"/>
      <c r="D6" s="147"/>
      <c r="E6" s="147"/>
    </row>
    <row r="7" spans="1:5" ht="111" customHeight="1">
      <c r="A7" s="35" t="s">
        <v>3</v>
      </c>
      <c r="B7" s="35" t="s">
        <v>4</v>
      </c>
      <c r="C7" s="35" t="s">
        <v>5</v>
      </c>
      <c r="D7" s="35" t="s">
        <v>6</v>
      </c>
      <c r="E7" s="35" t="s">
        <v>7</v>
      </c>
    </row>
    <row r="8" spans="1:5" ht="18.75">
      <c r="A8" s="149" t="s">
        <v>8</v>
      </c>
      <c r="B8" s="149"/>
      <c r="C8" s="149"/>
      <c r="D8" s="149"/>
      <c r="E8" s="149"/>
    </row>
    <row r="9" spans="1:5" ht="39">
      <c r="A9" s="39" t="s">
        <v>175</v>
      </c>
      <c r="B9" s="61" t="s">
        <v>9</v>
      </c>
      <c r="C9" s="62">
        <f>SUM(C15:C23)+C11</f>
        <v>1800.8999999999999</v>
      </c>
      <c r="D9" s="62">
        <f>SUM(D15:D23)+D11</f>
        <v>1556.2999999999997</v>
      </c>
      <c r="E9" s="62">
        <f>C9/D9*100</f>
        <v>115.71676412002829</v>
      </c>
    </row>
    <row r="10" spans="1:5" ht="18.75">
      <c r="A10" s="41" t="s">
        <v>10</v>
      </c>
      <c r="B10" s="56"/>
      <c r="C10" s="56"/>
      <c r="D10" s="56"/>
      <c r="E10" s="59"/>
    </row>
    <row r="11" spans="1:5" ht="41.25" customHeight="1">
      <c r="A11" s="42" t="s">
        <v>252</v>
      </c>
      <c r="B11" s="56" t="s">
        <v>9</v>
      </c>
      <c r="C11" s="59">
        <f>SUM(C12:C14)</f>
        <v>81.8</v>
      </c>
      <c r="D11" s="59">
        <f>SUM(D12:D14)</f>
        <v>113.1</v>
      </c>
      <c r="E11" s="59">
        <f>C11/D11*100</f>
        <v>72.325375773651629</v>
      </c>
    </row>
    <row r="12" spans="1:5" ht="42.75" customHeight="1">
      <c r="A12" s="42" t="s">
        <v>166</v>
      </c>
      <c r="B12" s="56" t="s">
        <v>9</v>
      </c>
      <c r="C12" s="63">
        <v>75.5</v>
      </c>
      <c r="D12" s="63">
        <v>106.6</v>
      </c>
      <c r="E12" s="59">
        <f t="shared" ref="E12:E31" si="0">C12/D12*100</f>
        <v>70.825515947467167</v>
      </c>
    </row>
    <row r="13" spans="1:5" ht="20.25" customHeight="1">
      <c r="A13" s="42" t="s">
        <v>146</v>
      </c>
      <c r="B13" s="56" t="s">
        <v>9</v>
      </c>
      <c r="C13" s="59">
        <v>6.3</v>
      </c>
      <c r="D13" s="59">
        <v>6.5</v>
      </c>
      <c r="E13" s="59">
        <f t="shared" si="0"/>
        <v>96.92307692307692</v>
      </c>
    </row>
    <row r="14" spans="1:5" ht="18.75">
      <c r="A14" s="40" t="s">
        <v>147</v>
      </c>
      <c r="B14" s="56" t="s">
        <v>9</v>
      </c>
      <c r="C14" s="59">
        <v>0</v>
      </c>
      <c r="D14" s="59">
        <v>0</v>
      </c>
      <c r="E14" s="59" t="e">
        <f t="shared" si="0"/>
        <v>#DIV/0!</v>
      </c>
    </row>
    <row r="15" spans="1:5" ht="18.75">
      <c r="A15" s="40" t="s">
        <v>99</v>
      </c>
      <c r="B15" s="56" t="s">
        <v>9</v>
      </c>
      <c r="C15" s="59">
        <v>1525.2</v>
      </c>
      <c r="D15" s="59">
        <v>1283.9000000000001</v>
      </c>
      <c r="E15" s="59">
        <f t="shared" si="0"/>
        <v>118.79429862138795</v>
      </c>
    </row>
    <row r="16" spans="1:5" ht="18.75">
      <c r="A16" s="40" t="s">
        <v>100</v>
      </c>
      <c r="B16" s="56" t="s">
        <v>9</v>
      </c>
      <c r="C16" s="59">
        <v>0</v>
      </c>
      <c r="D16" s="59">
        <v>0</v>
      </c>
      <c r="E16" s="59" t="e">
        <f t="shared" si="0"/>
        <v>#DIV/0!</v>
      </c>
    </row>
    <row r="17" spans="1:5" ht="40.5" customHeight="1">
      <c r="A17" s="42" t="s">
        <v>148</v>
      </c>
      <c r="B17" s="56" t="s">
        <v>9</v>
      </c>
      <c r="C17" s="59">
        <v>1.2</v>
      </c>
      <c r="D17" s="59">
        <v>1.1000000000000001</v>
      </c>
      <c r="E17" s="59">
        <f t="shared" si="0"/>
        <v>109.09090909090908</v>
      </c>
    </row>
    <row r="18" spans="1:5" ht="41.25" customHeight="1">
      <c r="A18" s="42" t="s">
        <v>149</v>
      </c>
      <c r="B18" s="56" t="s">
        <v>9</v>
      </c>
      <c r="C18" s="59">
        <v>0</v>
      </c>
      <c r="D18" s="59">
        <v>0</v>
      </c>
      <c r="E18" s="59" t="e">
        <f t="shared" si="0"/>
        <v>#DIV/0!</v>
      </c>
    </row>
    <row r="19" spans="1:5" ht="18.75">
      <c r="A19" s="40" t="s">
        <v>194</v>
      </c>
      <c r="B19" s="56" t="s">
        <v>9</v>
      </c>
      <c r="C19" s="59">
        <v>20.3</v>
      </c>
      <c r="D19" s="59">
        <v>16.600000000000001</v>
      </c>
      <c r="E19" s="59">
        <f t="shared" si="0"/>
        <v>122.28915662650601</v>
      </c>
    </row>
    <row r="20" spans="1:5" ht="37.5">
      <c r="A20" s="40" t="s">
        <v>167</v>
      </c>
      <c r="B20" s="56" t="s">
        <v>9</v>
      </c>
      <c r="C20" s="59">
        <v>159.80000000000001</v>
      </c>
      <c r="D20" s="59">
        <v>134.80000000000001</v>
      </c>
      <c r="E20" s="59">
        <f t="shared" si="0"/>
        <v>118.5459940652819</v>
      </c>
    </row>
    <row r="21" spans="1:5" ht="18.75">
      <c r="A21" s="40" t="s">
        <v>193</v>
      </c>
      <c r="B21" s="56" t="s">
        <v>9</v>
      </c>
      <c r="C21" s="59">
        <v>0</v>
      </c>
      <c r="D21" s="59">
        <v>0</v>
      </c>
      <c r="E21" s="59" t="e">
        <f t="shared" si="0"/>
        <v>#DIV/0!</v>
      </c>
    </row>
    <row r="22" spans="1:5" ht="18.75">
      <c r="A22" s="40" t="s">
        <v>195</v>
      </c>
      <c r="B22" s="56" t="s">
        <v>9</v>
      </c>
      <c r="C22" s="59">
        <v>0</v>
      </c>
      <c r="D22" s="59">
        <v>0</v>
      </c>
      <c r="E22" s="59" t="e">
        <f t="shared" si="0"/>
        <v>#DIV/0!</v>
      </c>
    </row>
    <row r="23" spans="1:5" ht="18.75">
      <c r="A23" s="40" t="s">
        <v>104</v>
      </c>
      <c r="B23" s="56" t="s">
        <v>9</v>
      </c>
      <c r="C23" s="59">
        <v>12.6</v>
      </c>
      <c r="D23" s="59">
        <v>6.8</v>
      </c>
      <c r="E23" s="59">
        <f t="shared" si="0"/>
        <v>185.29411764705884</v>
      </c>
    </row>
    <row r="24" spans="1:5" ht="39">
      <c r="A24" s="39" t="s">
        <v>11</v>
      </c>
      <c r="B24" s="61" t="s">
        <v>12</v>
      </c>
      <c r="C24" s="62">
        <f>C9/C83</f>
        <v>70.526728020364203</v>
      </c>
      <c r="D24" s="62">
        <f>D9/D83</f>
        <v>60.312354673693996</v>
      </c>
      <c r="E24" s="62">
        <f t="shared" si="0"/>
        <v>116.93578936178616</v>
      </c>
    </row>
    <row r="25" spans="1:5" ht="19.5">
      <c r="A25" s="39" t="s">
        <v>113</v>
      </c>
      <c r="B25" s="61" t="s">
        <v>9</v>
      </c>
      <c r="C25" s="62">
        <v>12</v>
      </c>
      <c r="D25" s="62">
        <v>31.5</v>
      </c>
      <c r="E25" s="62">
        <f t="shared" si="0"/>
        <v>38.095238095238095</v>
      </c>
    </row>
    <row r="26" spans="1:5" ht="19.5">
      <c r="A26" s="39" t="s">
        <v>13</v>
      </c>
      <c r="B26" s="61" t="s">
        <v>9</v>
      </c>
      <c r="C26" s="62">
        <v>8.6999999999999993</v>
      </c>
      <c r="D26" s="62">
        <v>8.5</v>
      </c>
      <c r="E26" s="62">
        <f t="shared" si="0"/>
        <v>102.35294117647058</v>
      </c>
    </row>
    <row r="27" spans="1:5" ht="19.5">
      <c r="A27" s="39" t="s">
        <v>14</v>
      </c>
      <c r="B27" s="61" t="s">
        <v>15</v>
      </c>
      <c r="C27" s="62">
        <v>81</v>
      </c>
      <c r="D27" s="62">
        <v>70</v>
      </c>
      <c r="E27" s="74">
        <f t="shared" si="0"/>
        <v>115.71428571428572</v>
      </c>
    </row>
    <row r="28" spans="1:5" ht="19.5">
      <c r="A28" s="39" t="s">
        <v>16</v>
      </c>
      <c r="B28" s="61" t="s">
        <v>15</v>
      </c>
      <c r="C28" s="62">
        <v>19</v>
      </c>
      <c r="D28" s="62">
        <v>30</v>
      </c>
      <c r="E28" s="74">
        <f t="shared" si="0"/>
        <v>63.333333333333329</v>
      </c>
    </row>
    <row r="29" spans="1:5" ht="58.5">
      <c r="A29" s="43" t="s">
        <v>17</v>
      </c>
      <c r="B29" s="61" t="s">
        <v>9</v>
      </c>
      <c r="C29" s="62">
        <v>53.8</v>
      </c>
      <c r="D29" s="62">
        <v>50.6</v>
      </c>
      <c r="E29" s="62">
        <f t="shared" si="0"/>
        <v>106.32411067193675</v>
      </c>
    </row>
    <row r="30" spans="1:5" ht="58.5">
      <c r="A30" s="43" t="s">
        <v>18</v>
      </c>
      <c r="B30" s="61" t="s">
        <v>9</v>
      </c>
      <c r="C30" s="62">
        <v>54.9</v>
      </c>
      <c r="D30" s="62">
        <v>51.4</v>
      </c>
      <c r="E30" s="62">
        <f t="shared" si="0"/>
        <v>106.80933852140078</v>
      </c>
    </row>
    <row r="31" spans="1:5" ht="58.5">
      <c r="A31" s="43" t="s">
        <v>114</v>
      </c>
      <c r="B31" s="61" t="s">
        <v>12</v>
      </c>
      <c r="C31" s="73">
        <f>C30/C83</f>
        <v>2.1499902095163499</v>
      </c>
      <c r="D31" s="73">
        <f>D30/D83</f>
        <v>1.9919392342272517</v>
      </c>
      <c r="E31" s="62">
        <f t="shared" si="0"/>
        <v>107.9345279501165</v>
      </c>
    </row>
    <row r="32" spans="1:5" ht="18.75">
      <c r="A32" s="149" t="s">
        <v>20</v>
      </c>
      <c r="B32" s="149"/>
      <c r="C32" s="149"/>
      <c r="D32" s="149"/>
      <c r="E32" s="149"/>
    </row>
    <row r="33" spans="1:5" ht="18.75">
      <c r="A33" s="44" t="s">
        <v>168</v>
      </c>
      <c r="B33" s="45"/>
      <c r="C33" s="45"/>
      <c r="D33" s="45"/>
      <c r="E33" s="45"/>
    </row>
    <row r="34" spans="1:5" ht="37.5">
      <c r="A34" s="46" t="s">
        <v>173</v>
      </c>
      <c r="B34" s="64" t="s">
        <v>9</v>
      </c>
      <c r="C34" s="64">
        <v>1526.7</v>
      </c>
      <c r="D34" s="65">
        <v>1285</v>
      </c>
      <c r="E34" s="65">
        <f>C34/D34*100</f>
        <v>118.80933852140079</v>
      </c>
    </row>
    <row r="35" spans="1:5" ht="18.75">
      <c r="A35" s="46" t="s">
        <v>174</v>
      </c>
      <c r="B35" s="64" t="s">
        <v>15</v>
      </c>
      <c r="C35" s="64">
        <v>112.5</v>
      </c>
      <c r="D35" s="64">
        <v>97.1</v>
      </c>
      <c r="E35" s="75">
        <f t="shared" ref="E35:E46" si="1">C35/D35*100</f>
        <v>115.85993820803296</v>
      </c>
    </row>
    <row r="36" spans="1:5" ht="18.75">
      <c r="A36" s="48" t="s">
        <v>119</v>
      </c>
      <c r="B36" s="56"/>
      <c r="C36" s="56"/>
      <c r="D36" s="56"/>
      <c r="E36" s="47"/>
    </row>
    <row r="37" spans="1:5" ht="37.5">
      <c r="A37" s="49" t="s">
        <v>21</v>
      </c>
      <c r="B37" s="64" t="s">
        <v>9</v>
      </c>
      <c r="C37" s="64">
        <v>1525.2</v>
      </c>
      <c r="D37" s="64">
        <v>1283.9000000000001</v>
      </c>
      <c r="E37" s="65">
        <f t="shared" si="1"/>
        <v>118.79429862138795</v>
      </c>
    </row>
    <row r="38" spans="1:5" ht="18.75">
      <c r="A38" s="49" t="s">
        <v>151</v>
      </c>
      <c r="B38" s="64" t="s">
        <v>15</v>
      </c>
      <c r="C38" s="64">
        <v>112.5</v>
      </c>
      <c r="D38" s="64">
        <v>97.3</v>
      </c>
      <c r="E38" s="75">
        <f t="shared" si="1"/>
        <v>115.62178828365879</v>
      </c>
    </row>
    <row r="39" spans="1:5" ht="18.75">
      <c r="A39" s="48" t="s">
        <v>120</v>
      </c>
      <c r="B39" s="56"/>
      <c r="C39" s="56"/>
      <c r="D39" s="56"/>
      <c r="E39" s="59"/>
    </row>
    <row r="40" spans="1:5" ht="37.5">
      <c r="A40" s="50" t="s">
        <v>21</v>
      </c>
      <c r="B40" s="56" t="s">
        <v>9</v>
      </c>
      <c r="C40" s="59">
        <v>0</v>
      </c>
      <c r="D40" s="59">
        <v>0</v>
      </c>
      <c r="E40" s="59" t="e">
        <f t="shared" si="1"/>
        <v>#DIV/0!</v>
      </c>
    </row>
    <row r="41" spans="1:5" ht="18.75">
      <c r="A41" s="49" t="s">
        <v>151</v>
      </c>
      <c r="B41" s="56" t="s">
        <v>15</v>
      </c>
      <c r="C41" s="59">
        <v>0</v>
      </c>
      <c r="D41" s="59">
        <v>0</v>
      </c>
      <c r="E41" s="66" t="e">
        <f t="shared" si="1"/>
        <v>#DIV/0!</v>
      </c>
    </row>
    <row r="42" spans="1:5" ht="37.5">
      <c r="A42" s="48" t="s">
        <v>121</v>
      </c>
      <c r="B42" s="56"/>
      <c r="C42" s="56"/>
      <c r="D42" s="56"/>
      <c r="E42" s="63"/>
    </row>
    <row r="43" spans="1:5" ht="37.5">
      <c r="A43" s="50" t="s">
        <v>107</v>
      </c>
      <c r="B43" s="64" t="s">
        <v>9</v>
      </c>
      <c r="C43" s="64">
        <v>1.2</v>
      </c>
      <c r="D43" s="64">
        <v>1.1000000000000001</v>
      </c>
      <c r="E43" s="67">
        <f t="shared" si="1"/>
        <v>109.09090909090908</v>
      </c>
    </row>
    <row r="44" spans="1:5" ht="18.75">
      <c r="A44" s="49" t="s">
        <v>151</v>
      </c>
      <c r="B44" s="64" t="s">
        <v>15</v>
      </c>
      <c r="C44" s="64">
        <v>528.6</v>
      </c>
      <c r="D44" s="64" t="s">
        <v>215</v>
      </c>
      <c r="E44" s="75" t="e">
        <f t="shared" si="1"/>
        <v>#VALUE!</v>
      </c>
    </row>
    <row r="45" spans="1:5" ht="56.25">
      <c r="A45" s="48" t="s">
        <v>145</v>
      </c>
      <c r="B45" s="56"/>
      <c r="C45" s="56"/>
      <c r="D45" s="56"/>
      <c r="E45" s="60"/>
    </row>
    <row r="46" spans="1:5" ht="37.5">
      <c r="A46" s="50" t="s">
        <v>107</v>
      </c>
      <c r="B46" s="64" t="s">
        <v>9</v>
      </c>
      <c r="C46" s="65">
        <v>0</v>
      </c>
      <c r="D46" s="65">
        <v>0</v>
      </c>
      <c r="E46" s="67" t="e">
        <f t="shared" si="1"/>
        <v>#DIV/0!</v>
      </c>
    </row>
    <row r="47" spans="1:5" ht="37.5">
      <c r="A47" s="51" t="s">
        <v>170</v>
      </c>
      <c r="B47" s="68"/>
      <c r="C47" s="56"/>
      <c r="D47" s="56"/>
      <c r="E47" s="56"/>
    </row>
    <row r="48" spans="1:5" ht="18.75">
      <c r="A48" s="52" t="s">
        <v>22</v>
      </c>
      <c r="B48" s="64" t="s">
        <v>9</v>
      </c>
      <c r="C48" s="64">
        <v>29.7</v>
      </c>
      <c r="D48" s="65">
        <v>30</v>
      </c>
      <c r="E48" s="65">
        <f>C48/D48*100</f>
        <v>99</v>
      </c>
    </row>
    <row r="49" spans="1:5" ht="18.75">
      <c r="A49" s="52" t="s">
        <v>169</v>
      </c>
      <c r="B49" s="64" t="s">
        <v>15</v>
      </c>
      <c r="C49" s="64">
        <v>110.3</v>
      </c>
      <c r="D49" s="64">
        <v>95.7</v>
      </c>
      <c r="E49" s="75">
        <f>C49/D49*100</f>
        <v>115.25600835945662</v>
      </c>
    </row>
    <row r="50" spans="1:5" ht="18.75">
      <c r="A50" s="48" t="s">
        <v>171</v>
      </c>
      <c r="B50" s="68"/>
      <c r="C50" s="56"/>
      <c r="D50" s="56"/>
      <c r="E50" s="56"/>
    </row>
    <row r="51" spans="1:5" ht="18.75">
      <c r="A51" s="53" t="s">
        <v>23</v>
      </c>
      <c r="B51" s="64" t="s">
        <v>9</v>
      </c>
      <c r="C51" s="64">
        <v>21.6</v>
      </c>
      <c r="D51" s="64">
        <v>16.8</v>
      </c>
      <c r="E51" s="65">
        <f>C51/D51*100</f>
        <v>128.57142857142858</v>
      </c>
    </row>
    <row r="52" spans="1:5" ht="18.75">
      <c r="A52" s="53" t="s">
        <v>24</v>
      </c>
      <c r="B52" s="64" t="s">
        <v>25</v>
      </c>
      <c r="C52" s="65">
        <v>0</v>
      </c>
      <c r="D52" s="65">
        <v>0</v>
      </c>
      <c r="E52" s="65" t="e">
        <f t="shared" ref="E52:E53" si="2">C52/D52*100</f>
        <v>#DIV/0!</v>
      </c>
    </row>
    <row r="53" spans="1:5" ht="18.75">
      <c r="A53" s="53" t="s">
        <v>26</v>
      </c>
      <c r="B53" s="64" t="s">
        <v>25</v>
      </c>
      <c r="C53" s="65">
        <v>0</v>
      </c>
      <c r="D53" s="65">
        <v>0</v>
      </c>
      <c r="E53" s="65" t="e">
        <f t="shared" si="2"/>
        <v>#DIV/0!</v>
      </c>
    </row>
    <row r="54" spans="1:5" ht="18.75">
      <c r="A54" s="54" t="s">
        <v>172</v>
      </c>
      <c r="B54" s="68"/>
      <c r="C54" s="56"/>
      <c r="D54" s="56"/>
      <c r="E54" s="56"/>
    </row>
    <row r="55" spans="1:5" ht="18.75">
      <c r="A55" s="55" t="s">
        <v>27</v>
      </c>
      <c r="B55" s="64" t="s">
        <v>28</v>
      </c>
      <c r="C55" s="64">
        <v>103337</v>
      </c>
      <c r="D55" s="64">
        <v>90365</v>
      </c>
      <c r="E55" s="65">
        <f>C55/D55*100</f>
        <v>114.3551153654623</v>
      </c>
    </row>
    <row r="56" spans="1:5" ht="18.75">
      <c r="A56" s="55" t="s">
        <v>29</v>
      </c>
      <c r="B56" s="64" t="s">
        <v>30</v>
      </c>
      <c r="C56" s="65">
        <v>0</v>
      </c>
      <c r="D56" s="65">
        <v>0</v>
      </c>
      <c r="E56" s="65" t="e">
        <f t="shared" ref="E56" si="3">C56/D56*100</f>
        <v>#DIV/0!</v>
      </c>
    </row>
    <row r="57" spans="1:5" ht="37.5">
      <c r="A57" s="48" t="s">
        <v>150</v>
      </c>
      <c r="B57" s="68"/>
      <c r="C57" s="56"/>
      <c r="D57" s="56"/>
      <c r="E57" s="56"/>
    </row>
    <row r="58" spans="1:5" ht="18.75">
      <c r="A58" s="53" t="s">
        <v>31</v>
      </c>
      <c r="B58" s="64" t="s">
        <v>9</v>
      </c>
      <c r="C58" s="64">
        <v>158.69999999999999</v>
      </c>
      <c r="D58" s="64">
        <v>133.5</v>
      </c>
      <c r="E58" s="65">
        <f>C58/D58*100</f>
        <v>118.87640449438202</v>
      </c>
    </row>
    <row r="59" spans="1:5" ht="18.75">
      <c r="A59" s="53" t="s">
        <v>32</v>
      </c>
      <c r="B59" s="64" t="s">
        <v>15</v>
      </c>
      <c r="C59" s="64">
        <v>112.2</v>
      </c>
      <c r="D59" s="64">
        <v>133.5</v>
      </c>
      <c r="E59" s="75">
        <f>C59/D59*100</f>
        <v>84.044943820224731</v>
      </c>
    </row>
    <row r="60" spans="1:5" ht="18.75">
      <c r="A60" s="48" t="s">
        <v>33</v>
      </c>
      <c r="B60" s="68"/>
      <c r="C60" s="56"/>
      <c r="D60" s="56"/>
      <c r="E60" s="56"/>
    </row>
    <row r="61" spans="1:5" ht="18.75">
      <c r="A61" s="53" t="s">
        <v>34</v>
      </c>
      <c r="B61" s="64" t="s">
        <v>35</v>
      </c>
      <c r="C61" s="64">
        <v>85</v>
      </c>
      <c r="D61" s="64">
        <v>86</v>
      </c>
      <c r="E61" s="65">
        <f>C61/D61*100</f>
        <v>98.837209302325576</v>
      </c>
    </row>
    <row r="62" spans="1:5" ht="37.5">
      <c r="A62" s="53" t="s">
        <v>36</v>
      </c>
      <c r="B62" s="64" t="s">
        <v>15</v>
      </c>
      <c r="C62" s="64">
        <v>13.3</v>
      </c>
      <c r="D62" s="64">
        <v>15.8</v>
      </c>
      <c r="E62" s="75">
        <f>C62/D62*100</f>
        <v>84.177215189873422</v>
      </c>
    </row>
    <row r="63" spans="1:5" ht="19.5">
      <c r="A63" s="39" t="s">
        <v>122</v>
      </c>
      <c r="B63" s="61" t="s">
        <v>12</v>
      </c>
      <c r="C63" s="61" t="s">
        <v>215</v>
      </c>
      <c r="D63" s="61" t="s">
        <v>215</v>
      </c>
      <c r="E63" s="65" t="e">
        <f>C63/D63*100</f>
        <v>#VALUE!</v>
      </c>
    </row>
    <row r="64" spans="1:5" ht="18.75">
      <c r="A64" s="56" t="s">
        <v>37</v>
      </c>
      <c r="B64" s="56" t="s">
        <v>12</v>
      </c>
      <c r="C64" s="56" t="s">
        <v>215</v>
      </c>
      <c r="D64" s="56" t="s">
        <v>215</v>
      </c>
      <c r="E64" s="65" t="e">
        <f>C64/D64*100</f>
        <v>#VALUE!</v>
      </c>
    </row>
    <row r="65" spans="1:5" ht="18.75">
      <c r="A65" s="149" t="s">
        <v>177</v>
      </c>
      <c r="B65" s="149"/>
      <c r="C65" s="149"/>
      <c r="D65" s="149"/>
      <c r="E65" s="149"/>
    </row>
    <row r="66" spans="1:5" ht="78">
      <c r="A66" s="39" t="s">
        <v>38</v>
      </c>
      <c r="B66" s="61" t="s">
        <v>49</v>
      </c>
      <c r="C66" s="62"/>
      <c r="D66" s="62"/>
      <c r="E66" s="65" t="e">
        <f>C66/D66*100</f>
        <v>#DIV/0!</v>
      </c>
    </row>
    <row r="67" spans="1:5" ht="19.5">
      <c r="A67" s="39" t="s">
        <v>39</v>
      </c>
      <c r="B67" s="71"/>
      <c r="C67" s="62"/>
      <c r="D67" s="62"/>
      <c r="E67" s="61"/>
    </row>
    <row r="68" spans="1:5" ht="18.75">
      <c r="A68" s="40" t="s">
        <v>40</v>
      </c>
      <c r="B68" s="56" t="s">
        <v>41</v>
      </c>
      <c r="C68" s="59"/>
      <c r="D68" s="59"/>
      <c r="E68" s="59" t="e">
        <f>C68/D68*100</f>
        <v>#DIV/0!</v>
      </c>
    </row>
    <row r="69" spans="1:5" ht="18.75">
      <c r="A69" s="56" t="s">
        <v>42</v>
      </c>
      <c r="B69" s="56" t="s">
        <v>15</v>
      </c>
      <c r="C69" s="59"/>
      <c r="D69" s="59"/>
      <c r="E69" s="76" t="e">
        <f t="shared" ref="E69:E71" si="4">C69/D69*100</f>
        <v>#DIV/0!</v>
      </c>
    </row>
    <row r="70" spans="1:5" ht="18.75">
      <c r="A70" s="40" t="s">
        <v>43</v>
      </c>
      <c r="B70" s="56" t="s">
        <v>41</v>
      </c>
      <c r="C70" s="59"/>
      <c r="D70" s="59"/>
      <c r="E70" s="59" t="e">
        <f t="shared" si="4"/>
        <v>#DIV/0!</v>
      </c>
    </row>
    <row r="71" spans="1:5" ht="21" customHeight="1">
      <c r="A71" s="40" t="s">
        <v>44</v>
      </c>
      <c r="B71" s="56" t="s">
        <v>15</v>
      </c>
      <c r="C71" s="59"/>
      <c r="D71" s="59"/>
      <c r="E71" s="76" t="e">
        <f t="shared" si="4"/>
        <v>#DIV/0!</v>
      </c>
    </row>
    <row r="72" spans="1:5" ht="19.5">
      <c r="A72" s="39" t="s">
        <v>45</v>
      </c>
      <c r="B72" s="56"/>
      <c r="C72" s="59"/>
      <c r="D72" s="59"/>
      <c r="E72" s="56"/>
    </row>
    <row r="73" spans="1:5" ht="18.75">
      <c r="A73" s="40" t="s">
        <v>46</v>
      </c>
      <c r="B73" s="56" t="s">
        <v>41</v>
      </c>
      <c r="C73" s="59"/>
      <c r="D73" s="59"/>
      <c r="E73" s="59" t="e">
        <f t="shared" ref="E73:E81" si="5">C73/D73*100</f>
        <v>#DIV/0!</v>
      </c>
    </row>
    <row r="74" spans="1:5" ht="18.75">
      <c r="A74" s="56" t="s">
        <v>42</v>
      </c>
      <c r="B74" s="56" t="s">
        <v>15</v>
      </c>
      <c r="C74" s="59"/>
      <c r="D74" s="59"/>
      <c r="E74" s="76" t="e">
        <f t="shared" si="5"/>
        <v>#DIV/0!</v>
      </c>
    </row>
    <row r="75" spans="1:5" ht="18.75">
      <c r="A75" s="40" t="s">
        <v>47</v>
      </c>
      <c r="B75" s="56" t="s">
        <v>41</v>
      </c>
      <c r="C75" s="59"/>
      <c r="D75" s="59"/>
      <c r="E75" s="59" t="e">
        <f t="shared" si="5"/>
        <v>#DIV/0!</v>
      </c>
    </row>
    <row r="76" spans="1:5" ht="18.75">
      <c r="A76" s="56" t="s">
        <v>42</v>
      </c>
      <c r="B76" s="56" t="s">
        <v>15</v>
      </c>
      <c r="C76" s="59"/>
      <c r="D76" s="59"/>
      <c r="E76" s="76" t="e">
        <f t="shared" si="5"/>
        <v>#DIV/0!</v>
      </c>
    </row>
    <row r="77" spans="1:5" ht="18.75">
      <c r="A77" s="40" t="s">
        <v>48</v>
      </c>
      <c r="B77" s="56" t="s">
        <v>41</v>
      </c>
      <c r="C77" s="59"/>
      <c r="D77" s="59"/>
      <c r="E77" s="59" t="e">
        <f t="shared" si="5"/>
        <v>#DIV/0!</v>
      </c>
    </row>
    <row r="78" spans="1:5" ht="18.75">
      <c r="A78" s="56" t="s">
        <v>42</v>
      </c>
      <c r="B78" s="56" t="s">
        <v>15</v>
      </c>
      <c r="C78" s="59"/>
      <c r="D78" s="59"/>
      <c r="E78" s="76" t="e">
        <f t="shared" si="5"/>
        <v>#DIV/0!</v>
      </c>
    </row>
    <row r="79" spans="1:5" ht="39">
      <c r="A79" s="43" t="s">
        <v>116</v>
      </c>
      <c r="B79" s="61" t="s">
        <v>49</v>
      </c>
      <c r="C79" s="62"/>
      <c r="D79" s="62"/>
      <c r="E79" s="62" t="e">
        <f t="shared" si="5"/>
        <v>#DIV/0!</v>
      </c>
    </row>
    <row r="80" spans="1:5" ht="39">
      <c r="A80" s="43" t="s">
        <v>50</v>
      </c>
      <c r="B80" s="61" t="s">
        <v>15</v>
      </c>
      <c r="C80" s="62"/>
      <c r="D80" s="62"/>
      <c r="E80" s="74" t="e">
        <f t="shared" si="5"/>
        <v>#DIV/0!</v>
      </c>
    </row>
    <row r="81" spans="1:5" ht="39">
      <c r="A81" s="43" t="s">
        <v>51</v>
      </c>
      <c r="B81" s="61" t="s">
        <v>15</v>
      </c>
      <c r="C81" s="62"/>
      <c r="D81" s="62"/>
      <c r="E81" s="74" t="e">
        <f t="shared" si="5"/>
        <v>#DIV/0!</v>
      </c>
    </row>
    <row r="82" spans="1:5" ht="18.75">
      <c r="A82" s="149" t="s">
        <v>176</v>
      </c>
      <c r="B82" s="149"/>
      <c r="C82" s="149"/>
      <c r="D82" s="149"/>
      <c r="E82" s="149"/>
    </row>
    <row r="83" spans="1:5" ht="19.5">
      <c r="A83" s="69" t="s">
        <v>60</v>
      </c>
      <c r="B83" s="61" t="s">
        <v>61</v>
      </c>
      <c r="C83" s="77">
        <v>25.535</v>
      </c>
      <c r="D83" s="77">
        <v>25.803999999999998</v>
      </c>
      <c r="E83" s="62">
        <f t="shared" ref="E83:E104" si="6">C83/D83*100</f>
        <v>98.957525964966678</v>
      </c>
    </row>
    <row r="84" spans="1:5" ht="19.5">
      <c r="A84" s="39" t="s">
        <v>52</v>
      </c>
      <c r="B84" s="61" t="s">
        <v>41</v>
      </c>
      <c r="C84" s="77"/>
      <c r="D84" s="77"/>
      <c r="E84" s="62" t="e">
        <f t="shared" si="6"/>
        <v>#DIV/0!</v>
      </c>
    </row>
    <row r="85" spans="1:5" ht="19.5">
      <c r="A85" s="39" t="s">
        <v>53</v>
      </c>
      <c r="B85" s="61" t="s">
        <v>41</v>
      </c>
      <c r="C85" s="77"/>
      <c r="D85" s="77"/>
      <c r="E85" s="62" t="e">
        <f t="shared" si="6"/>
        <v>#DIV/0!</v>
      </c>
    </row>
    <row r="86" spans="1:5" ht="18.75">
      <c r="A86" s="40" t="s">
        <v>54</v>
      </c>
      <c r="B86" s="56" t="s">
        <v>41</v>
      </c>
      <c r="C86" s="78"/>
      <c r="D86" s="78"/>
      <c r="E86" s="65" t="e">
        <f t="shared" si="6"/>
        <v>#DIV/0!</v>
      </c>
    </row>
    <row r="87" spans="1:5" ht="19.5">
      <c r="A87" s="39" t="s">
        <v>55</v>
      </c>
      <c r="B87" s="61" t="s">
        <v>41</v>
      </c>
      <c r="C87" s="77"/>
      <c r="D87" s="77"/>
      <c r="E87" s="62" t="e">
        <f t="shared" si="6"/>
        <v>#DIV/0!</v>
      </c>
    </row>
    <row r="88" spans="1:5" ht="19.5">
      <c r="A88" s="39" t="s">
        <v>56</v>
      </c>
      <c r="B88" s="61" t="s">
        <v>41</v>
      </c>
      <c r="C88" s="77"/>
      <c r="D88" s="77"/>
      <c r="E88" s="62" t="e">
        <f t="shared" si="6"/>
        <v>#DIV/0!</v>
      </c>
    </row>
    <row r="89" spans="1:5" ht="18.75">
      <c r="A89" s="42" t="s">
        <v>57</v>
      </c>
      <c r="B89" s="60" t="s">
        <v>41</v>
      </c>
      <c r="C89" s="78"/>
      <c r="D89" s="78"/>
      <c r="E89" s="65" t="e">
        <f t="shared" si="6"/>
        <v>#DIV/0!</v>
      </c>
    </row>
    <row r="90" spans="1:5" ht="58.5">
      <c r="A90" s="39" t="s">
        <v>58</v>
      </c>
      <c r="B90" s="61" t="s">
        <v>15</v>
      </c>
      <c r="C90" s="62">
        <f>SUM(C95:C103)+C91</f>
        <v>0</v>
      </c>
      <c r="D90" s="62">
        <f>SUM(D95:D103)+D91</f>
        <v>0</v>
      </c>
      <c r="E90" s="74" t="e">
        <f t="shared" si="6"/>
        <v>#DIV/0!</v>
      </c>
    </row>
    <row r="91" spans="1:5" ht="37.5">
      <c r="A91" s="42" t="s">
        <v>252</v>
      </c>
      <c r="B91" s="56" t="s">
        <v>15</v>
      </c>
      <c r="C91" s="59">
        <f>SUM(C92:C94)</f>
        <v>0</v>
      </c>
      <c r="D91" s="59">
        <f>SUM(D92:D94)</f>
        <v>0</v>
      </c>
      <c r="E91" s="76" t="e">
        <f t="shared" si="6"/>
        <v>#DIV/0!</v>
      </c>
    </row>
    <row r="92" spans="1:5" ht="37.5">
      <c r="A92" s="42" t="s">
        <v>166</v>
      </c>
      <c r="B92" s="56" t="s">
        <v>15</v>
      </c>
      <c r="C92" s="59"/>
      <c r="D92" s="59"/>
      <c r="E92" s="76" t="e">
        <f t="shared" si="6"/>
        <v>#DIV/0!</v>
      </c>
    </row>
    <row r="93" spans="1:5" ht="18.75">
      <c r="A93" s="42" t="s">
        <v>146</v>
      </c>
      <c r="B93" s="56" t="s">
        <v>15</v>
      </c>
      <c r="C93" s="59"/>
      <c r="D93" s="59"/>
      <c r="E93" s="76" t="e">
        <f t="shared" si="6"/>
        <v>#DIV/0!</v>
      </c>
    </row>
    <row r="94" spans="1:5" ht="18.75">
      <c r="A94" s="40" t="s">
        <v>147</v>
      </c>
      <c r="B94" s="56" t="s">
        <v>15</v>
      </c>
      <c r="C94" s="59"/>
      <c r="D94" s="59"/>
      <c r="E94" s="76" t="e">
        <f t="shared" si="6"/>
        <v>#DIV/0!</v>
      </c>
    </row>
    <row r="95" spans="1:5" ht="18.75">
      <c r="A95" s="40" t="s">
        <v>99</v>
      </c>
      <c r="B95" s="56" t="s">
        <v>15</v>
      </c>
      <c r="C95" s="59"/>
      <c r="D95" s="59"/>
      <c r="E95" s="76" t="e">
        <f t="shared" si="6"/>
        <v>#DIV/0!</v>
      </c>
    </row>
    <row r="96" spans="1:5" ht="18.75">
      <c r="A96" s="40" t="s">
        <v>100</v>
      </c>
      <c r="B96" s="56" t="s">
        <v>15</v>
      </c>
      <c r="C96" s="59"/>
      <c r="D96" s="59"/>
      <c r="E96" s="76" t="e">
        <f t="shared" si="6"/>
        <v>#DIV/0!</v>
      </c>
    </row>
    <row r="97" spans="1:5" ht="37.5">
      <c r="A97" s="42" t="s">
        <v>148</v>
      </c>
      <c r="B97" s="56" t="s">
        <v>15</v>
      </c>
      <c r="C97" s="59"/>
      <c r="D97" s="59"/>
      <c r="E97" s="76" t="e">
        <f t="shared" si="6"/>
        <v>#DIV/0!</v>
      </c>
    </row>
    <row r="98" spans="1:5" ht="46.5" customHeight="1">
      <c r="A98" s="42" t="s">
        <v>149</v>
      </c>
      <c r="B98" s="56" t="s">
        <v>15</v>
      </c>
      <c r="C98" s="59"/>
      <c r="D98" s="59"/>
      <c r="E98" s="76" t="e">
        <f t="shared" si="6"/>
        <v>#DIV/0!</v>
      </c>
    </row>
    <row r="99" spans="1:5" ht="18.75">
      <c r="A99" s="40" t="s">
        <v>106</v>
      </c>
      <c r="B99" s="56" t="s">
        <v>15</v>
      </c>
      <c r="C99" s="59"/>
      <c r="D99" s="59"/>
      <c r="E99" s="76" t="e">
        <f t="shared" si="6"/>
        <v>#DIV/0!</v>
      </c>
    </row>
    <row r="100" spans="1:5" ht="37.5">
      <c r="A100" s="40" t="s">
        <v>150</v>
      </c>
      <c r="B100" s="56" t="s">
        <v>15</v>
      </c>
      <c r="C100" s="59"/>
      <c r="D100" s="59"/>
      <c r="E100" s="76" t="e">
        <f t="shared" si="6"/>
        <v>#DIV/0!</v>
      </c>
    </row>
    <row r="101" spans="1:5" ht="18.75">
      <c r="A101" s="40" t="s">
        <v>193</v>
      </c>
      <c r="B101" s="56" t="s">
        <v>15</v>
      </c>
      <c r="C101" s="59"/>
      <c r="D101" s="59"/>
      <c r="E101" s="76" t="e">
        <f t="shared" si="6"/>
        <v>#DIV/0!</v>
      </c>
    </row>
    <row r="102" spans="1:5" ht="18.75">
      <c r="A102" s="40" t="s">
        <v>195</v>
      </c>
      <c r="B102" s="56" t="s">
        <v>15</v>
      </c>
      <c r="C102" s="59"/>
      <c r="D102" s="59"/>
      <c r="E102" s="76" t="e">
        <f t="shared" si="6"/>
        <v>#DIV/0!</v>
      </c>
    </row>
    <row r="103" spans="1:5" ht="18.75">
      <c r="A103" s="40" t="s">
        <v>104</v>
      </c>
      <c r="B103" s="56" t="s">
        <v>15</v>
      </c>
      <c r="C103" s="59"/>
      <c r="D103" s="59"/>
      <c r="E103" s="76" t="e">
        <f t="shared" si="6"/>
        <v>#DIV/0!</v>
      </c>
    </row>
    <row r="104" spans="1:5" ht="75">
      <c r="A104" s="42" t="s">
        <v>117</v>
      </c>
      <c r="B104" s="56" t="s">
        <v>15</v>
      </c>
      <c r="C104" s="59"/>
      <c r="D104" s="59"/>
      <c r="E104" s="76" t="e">
        <f t="shared" si="6"/>
        <v>#DIV/0!</v>
      </c>
    </row>
    <row r="105" spans="1:5" ht="18.75">
      <c r="A105" s="149" t="s">
        <v>59</v>
      </c>
      <c r="B105" s="149"/>
      <c r="C105" s="149"/>
      <c r="D105" s="149"/>
      <c r="E105" s="149"/>
    </row>
    <row r="106" spans="1:5" ht="19.5">
      <c r="A106" s="39" t="s">
        <v>62</v>
      </c>
      <c r="B106" s="61" t="s">
        <v>61</v>
      </c>
      <c r="C106" s="77">
        <f>SUM(C112:C123)+C108</f>
        <v>5.0819999999999999</v>
      </c>
      <c r="D106" s="77">
        <f>SUM(D112:D123)+D108</f>
        <v>5.2050000000000001</v>
      </c>
      <c r="E106" s="62">
        <f>C106/D106*100</f>
        <v>97.636887608069159</v>
      </c>
    </row>
    <row r="107" spans="1:5" ht="19.5">
      <c r="A107" s="39" t="s">
        <v>63</v>
      </c>
      <c r="B107" s="61"/>
      <c r="C107" s="77"/>
      <c r="D107" s="77"/>
      <c r="E107" s="62"/>
    </row>
    <row r="108" spans="1:5" ht="37.5">
      <c r="A108" s="42" t="s">
        <v>252</v>
      </c>
      <c r="B108" s="56" t="s">
        <v>61</v>
      </c>
      <c r="C108" s="79">
        <f>SUM(C109:C111)</f>
        <v>0.23500000000000001</v>
      </c>
      <c r="D108" s="79">
        <f>SUM(D109:D111)</f>
        <v>0.252</v>
      </c>
      <c r="E108" s="59">
        <f t="shared" ref="E108:E163" si="7">C108/D108*100</f>
        <v>93.253968253968253</v>
      </c>
    </row>
    <row r="109" spans="1:5" ht="37.5">
      <c r="A109" s="42" t="s">
        <v>166</v>
      </c>
      <c r="B109" s="56" t="s">
        <v>61</v>
      </c>
      <c r="C109" s="79">
        <v>0.223</v>
      </c>
      <c r="D109" s="79">
        <v>0.24299999999999999</v>
      </c>
      <c r="E109" s="59">
        <f t="shared" si="7"/>
        <v>91.769547325102891</v>
      </c>
    </row>
    <row r="110" spans="1:5" ht="18.75">
      <c r="A110" s="42" t="s">
        <v>146</v>
      </c>
      <c r="B110" s="56" t="s">
        <v>61</v>
      </c>
      <c r="C110" s="78">
        <v>1.2E-2</v>
      </c>
      <c r="D110" s="78">
        <v>8.9999999999999993E-3</v>
      </c>
      <c r="E110" s="59">
        <f t="shared" si="7"/>
        <v>133.33333333333334</v>
      </c>
    </row>
    <row r="111" spans="1:5" ht="18.75">
      <c r="A111" s="40" t="s">
        <v>147</v>
      </c>
      <c r="B111" s="56" t="s">
        <v>61</v>
      </c>
      <c r="C111" s="78">
        <v>0</v>
      </c>
      <c r="D111" s="78">
        <v>0</v>
      </c>
      <c r="E111" s="59" t="e">
        <f t="shared" si="7"/>
        <v>#DIV/0!</v>
      </c>
    </row>
    <row r="112" spans="1:5" ht="18.75">
      <c r="A112" s="40" t="s">
        <v>99</v>
      </c>
      <c r="B112" s="56" t="s">
        <v>61</v>
      </c>
      <c r="C112" s="78">
        <v>2.1</v>
      </c>
      <c r="D112" s="78">
        <v>2.1480000000000001</v>
      </c>
      <c r="E112" s="59">
        <f t="shared" si="7"/>
        <v>97.765363128491629</v>
      </c>
    </row>
    <row r="113" spans="1:5" ht="18.75">
      <c r="A113" s="40" t="s">
        <v>100</v>
      </c>
      <c r="B113" s="56" t="s">
        <v>61</v>
      </c>
      <c r="C113" s="78">
        <v>0</v>
      </c>
      <c r="D113" s="78">
        <v>0</v>
      </c>
      <c r="E113" s="59" t="e">
        <f t="shared" si="7"/>
        <v>#DIV/0!</v>
      </c>
    </row>
    <row r="114" spans="1:5" ht="37.5">
      <c r="A114" s="42" t="s">
        <v>148</v>
      </c>
      <c r="B114" s="56" t="s">
        <v>61</v>
      </c>
      <c r="C114" s="78">
        <v>0.13300000000000001</v>
      </c>
      <c r="D114" s="78">
        <v>0.128</v>
      </c>
      <c r="E114" s="59">
        <f t="shared" si="7"/>
        <v>103.90625</v>
      </c>
    </row>
    <row r="115" spans="1:5" ht="41.25" customHeight="1">
      <c r="A115" s="42" t="s">
        <v>149</v>
      </c>
      <c r="B115" s="56" t="s">
        <v>61</v>
      </c>
      <c r="C115" s="78">
        <v>0</v>
      </c>
      <c r="D115" s="78">
        <v>0</v>
      </c>
      <c r="E115" s="59" t="e">
        <f t="shared" si="7"/>
        <v>#DIV/0!</v>
      </c>
    </row>
    <row r="116" spans="1:5" ht="18.75">
      <c r="A116" s="40" t="s">
        <v>106</v>
      </c>
      <c r="B116" s="56" t="s">
        <v>61</v>
      </c>
      <c r="C116" s="78">
        <v>0.13700000000000001</v>
      </c>
      <c r="D116" s="78">
        <v>0.14499999999999999</v>
      </c>
      <c r="E116" s="59">
        <f t="shared" si="7"/>
        <v>94.482758620689665</v>
      </c>
    </row>
    <row r="117" spans="1:5" ht="37.5">
      <c r="A117" s="40" t="s">
        <v>150</v>
      </c>
      <c r="B117" s="56" t="s">
        <v>61</v>
      </c>
      <c r="C117" s="78">
        <v>0.17399999999999999</v>
      </c>
      <c r="D117" s="78">
        <v>0.188</v>
      </c>
      <c r="E117" s="59">
        <f t="shared" si="7"/>
        <v>92.553191489361694</v>
      </c>
    </row>
    <row r="118" spans="1:5" ht="18.75">
      <c r="A118" s="40" t="s">
        <v>193</v>
      </c>
      <c r="B118" s="56" t="s">
        <v>61</v>
      </c>
      <c r="C118" s="78">
        <v>0</v>
      </c>
      <c r="D118" s="78">
        <v>0</v>
      </c>
      <c r="E118" s="59" t="e">
        <f t="shared" si="7"/>
        <v>#DIV/0!</v>
      </c>
    </row>
    <row r="119" spans="1:5" ht="18.75">
      <c r="A119" s="40" t="s">
        <v>195</v>
      </c>
      <c r="B119" s="56" t="s">
        <v>61</v>
      </c>
      <c r="C119" s="78">
        <v>0</v>
      </c>
      <c r="D119" s="78">
        <v>0</v>
      </c>
      <c r="E119" s="59" t="e">
        <f t="shared" si="7"/>
        <v>#DIV/0!</v>
      </c>
    </row>
    <row r="120" spans="1:5" ht="37.5">
      <c r="A120" s="40" t="s">
        <v>98</v>
      </c>
      <c r="B120" s="56" t="s">
        <v>61</v>
      </c>
      <c r="C120" s="78">
        <v>0.30199999999999999</v>
      </c>
      <c r="D120" s="78">
        <v>0.30099999999999999</v>
      </c>
      <c r="E120" s="59">
        <f t="shared" si="7"/>
        <v>100.33222591362126</v>
      </c>
    </row>
    <row r="121" spans="1:5" ht="18.75">
      <c r="A121" s="40" t="s">
        <v>101</v>
      </c>
      <c r="B121" s="56" t="s">
        <v>61</v>
      </c>
      <c r="C121" s="78">
        <v>1.3129999999999999</v>
      </c>
      <c r="D121" s="78">
        <v>1.39</v>
      </c>
      <c r="E121" s="59">
        <f t="shared" si="7"/>
        <v>94.460431654676256</v>
      </c>
    </row>
    <row r="122" spans="1:5" ht="18.75">
      <c r="A122" s="40" t="s">
        <v>102</v>
      </c>
      <c r="B122" s="56" t="s">
        <v>61</v>
      </c>
      <c r="C122" s="78">
        <v>0.34499999999999997</v>
      </c>
      <c r="D122" s="78">
        <v>0.35099999999999998</v>
      </c>
      <c r="E122" s="59">
        <f t="shared" si="7"/>
        <v>98.290598290598282</v>
      </c>
    </row>
    <row r="123" spans="1:5" ht="18.75">
      <c r="A123" s="40" t="s">
        <v>104</v>
      </c>
      <c r="B123" s="56" t="s">
        <v>61</v>
      </c>
      <c r="C123" s="78">
        <v>0.34300000000000003</v>
      </c>
      <c r="D123" s="78">
        <v>0.30199999999999999</v>
      </c>
      <c r="E123" s="59">
        <f t="shared" si="7"/>
        <v>113.57615894039736</v>
      </c>
    </row>
    <row r="124" spans="1:5" ht="60" customHeight="1">
      <c r="A124" s="53" t="s">
        <v>115</v>
      </c>
      <c r="B124" s="64" t="s">
        <v>61</v>
      </c>
      <c r="C124" s="64">
        <f>C126+C128+C129</f>
        <v>1.833</v>
      </c>
      <c r="D124" s="64">
        <f>D126+D128+D129</f>
        <v>1.8920000000000001</v>
      </c>
      <c r="E124" s="65">
        <f t="shared" si="7"/>
        <v>96.881606765327689</v>
      </c>
    </row>
    <row r="125" spans="1:5" ht="18.75">
      <c r="A125" s="41" t="s">
        <v>103</v>
      </c>
      <c r="B125" s="56"/>
      <c r="C125" s="56"/>
      <c r="D125" s="56"/>
      <c r="E125" s="59"/>
    </row>
    <row r="126" spans="1:5" ht="37.5">
      <c r="A126" s="40" t="s">
        <v>196</v>
      </c>
      <c r="B126" s="56" t="s">
        <v>61</v>
      </c>
      <c r="C126" s="56">
        <v>0.26600000000000001</v>
      </c>
      <c r="D126" s="56">
        <v>0.253</v>
      </c>
      <c r="E126" s="59">
        <f t="shared" si="7"/>
        <v>105.13833992094862</v>
      </c>
    </row>
    <row r="127" spans="1:5" ht="18.75">
      <c r="A127" s="40" t="s">
        <v>197</v>
      </c>
      <c r="B127" s="56" t="s">
        <v>61</v>
      </c>
      <c r="C127" s="56">
        <v>0.26600000000000001</v>
      </c>
      <c r="D127" s="56">
        <v>0.253</v>
      </c>
      <c r="E127" s="59">
        <f t="shared" si="7"/>
        <v>105.13833992094862</v>
      </c>
    </row>
    <row r="128" spans="1:5" ht="18.75">
      <c r="A128" s="40" t="s">
        <v>101</v>
      </c>
      <c r="B128" s="56"/>
      <c r="C128" s="56">
        <v>1.2649999999999999</v>
      </c>
      <c r="D128" s="56">
        <v>1.3380000000000001</v>
      </c>
      <c r="E128" s="59">
        <f t="shared" si="7"/>
        <v>94.544095665171895</v>
      </c>
    </row>
    <row r="129" spans="1:5" ht="18.75">
      <c r="A129" s="40" t="s">
        <v>105</v>
      </c>
      <c r="B129" s="56" t="s">
        <v>41</v>
      </c>
      <c r="C129" s="56">
        <v>0.30199999999999999</v>
      </c>
      <c r="D129" s="56">
        <v>0.30099999999999999</v>
      </c>
      <c r="E129" s="59">
        <f t="shared" si="7"/>
        <v>100.33222591362126</v>
      </c>
    </row>
    <row r="130" spans="1:5" ht="39">
      <c r="A130" s="57" t="s">
        <v>64</v>
      </c>
      <c r="B130" s="61" t="s">
        <v>15</v>
      </c>
      <c r="C130" s="61">
        <v>5.9</v>
      </c>
      <c r="D130" s="61">
        <v>4.3</v>
      </c>
      <c r="E130" s="74">
        <f t="shared" si="7"/>
        <v>137.2093023255814</v>
      </c>
    </row>
    <row r="131" spans="1:5" ht="19.5">
      <c r="A131" s="39" t="s">
        <v>65</v>
      </c>
      <c r="B131" s="61" t="s">
        <v>19</v>
      </c>
      <c r="C131" s="80">
        <f>(C157+C156)/C106/3*1000</f>
        <v>32552.800734618919</v>
      </c>
      <c r="D131" s="80">
        <f>(D157+D156)/D106/3*1000</f>
        <v>29202.68972142171</v>
      </c>
      <c r="E131" s="62">
        <f t="shared" si="7"/>
        <v>111.47192619979702</v>
      </c>
    </row>
    <row r="132" spans="1:5" ht="39">
      <c r="A132" s="39" t="s">
        <v>66</v>
      </c>
      <c r="B132" s="61" t="s">
        <v>19</v>
      </c>
      <c r="C132" s="80">
        <f>C157/C106/3*1000</f>
        <v>31326.249508067689</v>
      </c>
      <c r="D132" s="80">
        <f>D157/D106/3*1000</f>
        <v>28107.588856868391</v>
      </c>
      <c r="E132" s="62">
        <f t="shared" si="7"/>
        <v>111.45121578229143</v>
      </c>
    </row>
    <row r="133" spans="1:5" ht="19.5">
      <c r="A133" s="39" t="s">
        <v>63</v>
      </c>
      <c r="B133" s="56"/>
      <c r="C133" s="56"/>
      <c r="D133" s="56"/>
      <c r="E133" s="59"/>
    </row>
    <row r="134" spans="1:5" ht="37.5">
      <c r="A134" s="42" t="s">
        <v>252</v>
      </c>
      <c r="B134" s="56" t="s">
        <v>19</v>
      </c>
      <c r="C134" s="56">
        <v>13220</v>
      </c>
      <c r="D134" s="56">
        <v>13419</v>
      </c>
      <c r="E134" s="59">
        <f t="shared" si="7"/>
        <v>98.517028094492886</v>
      </c>
    </row>
    <row r="135" spans="1:5" ht="37.5">
      <c r="A135" s="42" t="s">
        <v>166</v>
      </c>
      <c r="B135" s="56" t="s">
        <v>19</v>
      </c>
      <c r="C135" s="56">
        <v>13109</v>
      </c>
      <c r="D135" s="56">
        <v>13426</v>
      </c>
      <c r="E135" s="59">
        <f t="shared" si="7"/>
        <v>97.638909578429917</v>
      </c>
    </row>
    <row r="136" spans="1:5" ht="18.75">
      <c r="A136" s="42" t="s">
        <v>146</v>
      </c>
      <c r="B136" s="56" t="s">
        <v>19</v>
      </c>
      <c r="C136" s="56">
        <v>15272</v>
      </c>
      <c r="D136" s="56">
        <v>13233</v>
      </c>
      <c r="E136" s="59">
        <f t="shared" si="7"/>
        <v>115.40844857553087</v>
      </c>
    </row>
    <row r="137" spans="1:5" ht="18.75">
      <c r="A137" s="40" t="s">
        <v>147</v>
      </c>
      <c r="B137" s="56" t="s">
        <v>19</v>
      </c>
      <c r="C137" s="56">
        <v>0</v>
      </c>
      <c r="D137" s="56">
        <v>0</v>
      </c>
      <c r="E137" s="59" t="e">
        <f t="shared" si="7"/>
        <v>#DIV/0!</v>
      </c>
    </row>
    <row r="138" spans="1:5" ht="18.75">
      <c r="A138" s="40" t="s">
        <v>99</v>
      </c>
      <c r="B138" s="56" t="s">
        <v>19</v>
      </c>
      <c r="C138" s="56">
        <v>47189</v>
      </c>
      <c r="D138" s="56">
        <v>41824</v>
      </c>
      <c r="E138" s="59">
        <f t="shared" si="7"/>
        <v>112.82756312165263</v>
      </c>
    </row>
    <row r="139" spans="1:5" ht="18.75">
      <c r="A139" s="40" t="s">
        <v>100</v>
      </c>
      <c r="B139" s="56" t="s">
        <v>19</v>
      </c>
      <c r="C139" s="56">
        <v>0</v>
      </c>
      <c r="D139" s="56">
        <v>0</v>
      </c>
      <c r="E139" s="59" t="e">
        <f t="shared" si="7"/>
        <v>#DIV/0!</v>
      </c>
    </row>
    <row r="140" spans="1:5" ht="37.5">
      <c r="A140" s="42" t="s">
        <v>148</v>
      </c>
      <c r="B140" s="56" t="s">
        <v>19</v>
      </c>
      <c r="C140" s="56">
        <v>11002</v>
      </c>
      <c r="D140" s="56">
        <v>10730</v>
      </c>
      <c r="E140" s="59">
        <f t="shared" si="7"/>
        <v>102.5349487418453</v>
      </c>
    </row>
    <row r="141" spans="1:5" ht="39" customHeight="1">
      <c r="A141" s="42" t="s">
        <v>149</v>
      </c>
      <c r="B141" s="56" t="s">
        <v>19</v>
      </c>
      <c r="C141" s="56">
        <v>0</v>
      </c>
      <c r="D141" s="56">
        <v>0</v>
      </c>
      <c r="E141" s="59" t="e">
        <f t="shared" si="7"/>
        <v>#DIV/0!</v>
      </c>
    </row>
    <row r="142" spans="1:5" ht="18.75">
      <c r="A142" s="40" t="s">
        <v>106</v>
      </c>
      <c r="B142" s="56" t="s">
        <v>19</v>
      </c>
      <c r="C142" s="56">
        <v>23360</v>
      </c>
      <c r="D142" s="56">
        <v>17118</v>
      </c>
      <c r="E142" s="59">
        <f t="shared" si="7"/>
        <v>136.46454025002922</v>
      </c>
    </row>
    <row r="143" spans="1:5" ht="37.5">
      <c r="A143" s="40" t="s">
        <v>150</v>
      </c>
      <c r="B143" s="56" t="s">
        <v>19</v>
      </c>
      <c r="C143" s="56">
        <v>12929</v>
      </c>
      <c r="D143" s="56">
        <v>10304</v>
      </c>
      <c r="E143" s="59">
        <f t="shared" si="7"/>
        <v>125.47554347826086</v>
      </c>
    </row>
    <row r="144" spans="1:5" ht="18.75">
      <c r="A144" s="40" t="s">
        <v>193</v>
      </c>
      <c r="B144" s="56" t="s">
        <v>19</v>
      </c>
      <c r="C144" s="56">
        <v>0</v>
      </c>
      <c r="D144" s="56">
        <v>0</v>
      </c>
      <c r="E144" s="59" t="e">
        <f t="shared" si="7"/>
        <v>#DIV/0!</v>
      </c>
    </row>
    <row r="145" spans="1:6" ht="18.75">
      <c r="A145" s="40" t="s">
        <v>195</v>
      </c>
      <c r="B145" s="56" t="s">
        <v>19</v>
      </c>
      <c r="C145" s="56">
        <v>0</v>
      </c>
      <c r="D145" s="56">
        <v>0</v>
      </c>
      <c r="E145" s="59" t="e">
        <f t="shared" si="7"/>
        <v>#DIV/0!</v>
      </c>
    </row>
    <row r="146" spans="1:6" ht="37.5">
      <c r="A146" s="40" t="s">
        <v>98</v>
      </c>
      <c r="B146" s="56" t="s">
        <v>19</v>
      </c>
      <c r="C146" s="56">
        <v>26105</v>
      </c>
      <c r="D146" s="56">
        <v>25542</v>
      </c>
      <c r="E146" s="59">
        <f t="shared" si="7"/>
        <v>102.20421266932895</v>
      </c>
    </row>
    <row r="147" spans="1:6" ht="18.75">
      <c r="A147" s="40" t="s">
        <v>101</v>
      </c>
      <c r="B147" s="56" t="s">
        <v>19</v>
      </c>
      <c r="C147" s="56">
        <v>20862</v>
      </c>
      <c r="D147" s="56">
        <v>19511</v>
      </c>
      <c r="E147" s="59">
        <f t="shared" si="7"/>
        <v>106.92429911332069</v>
      </c>
    </row>
    <row r="148" spans="1:6" ht="18.75">
      <c r="A148" s="40" t="s">
        <v>102</v>
      </c>
      <c r="B148" s="56" t="s">
        <v>19</v>
      </c>
      <c r="C148" s="56">
        <v>20948</v>
      </c>
      <c r="D148" s="56">
        <v>18612</v>
      </c>
      <c r="E148" s="59">
        <f t="shared" si="7"/>
        <v>112.55104233827637</v>
      </c>
    </row>
    <row r="149" spans="1:6" ht="18.75">
      <c r="A149" s="40" t="s">
        <v>104</v>
      </c>
      <c r="B149" s="56" t="s">
        <v>19</v>
      </c>
      <c r="C149" s="56">
        <v>21487</v>
      </c>
      <c r="D149" s="56">
        <v>19094</v>
      </c>
      <c r="E149" s="59">
        <f t="shared" si="7"/>
        <v>112.53273279564262</v>
      </c>
    </row>
    <row r="150" spans="1:6" ht="75">
      <c r="A150" s="53" t="s">
        <v>115</v>
      </c>
      <c r="B150" s="64" t="s">
        <v>19</v>
      </c>
      <c r="C150" s="64">
        <v>21115</v>
      </c>
      <c r="D150" s="64">
        <v>19902</v>
      </c>
      <c r="E150" s="65">
        <f t="shared" si="7"/>
        <v>106.09486483770476</v>
      </c>
    </row>
    <row r="151" spans="1:6" ht="18.75">
      <c r="A151" s="41" t="s">
        <v>103</v>
      </c>
      <c r="B151" s="64"/>
      <c r="C151" s="64"/>
      <c r="D151" s="64"/>
      <c r="E151" s="65"/>
    </row>
    <row r="152" spans="1:6" ht="37.5">
      <c r="A152" s="40" t="s">
        <v>196</v>
      </c>
      <c r="B152" s="56" t="s">
        <v>19</v>
      </c>
      <c r="C152" s="56">
        <v>19111</v>
      </c>
      <c r="D152" s="56">
        <v>16818</v>
      </c>
      <c r="E152" s="59">
        <f t="shared" si="7"/>
        <v>113.6342014508265</v>
      </c>
    </row>
    <row r="153" spans="1:6" ht="18.75">
      <c r="A153" s="40" t="s">
        <v>197</v>
      </c>
      <c r="B153" s="56" t="s">
        <v>19</v>
      </c>
      <c r="C153" s="56">
        <v>19111</v>
      </c>
      <c r="D153" s="56">
        <v>16818</v>
      </c>
      <c r="E153" s="59">
        <f t="shared" si="7"/>
        <v>113.6342014508265</v>
      </c>
    </row>
    <row r="154" spans="1:6" ht="18.75">
      <c r="A154" s="40" t="s">
        <v>101</v>
      </c>
      <c r="B154" s="56" t="s">
        <v>19</v>
      </c>
      <c r="C154" s="56">
        <v>20412</v>
      </c>
      <c r="D154" s="56">
        <v>19267</v>
      </c>
      <c r="E154" s="59">
        <f t="shared" si="7"/>
        <v>105.94280375772045</v>
      </c>
    </row>
    <row r="155" spans="1:6" ht="18.75">
      <c r="A155" s="40" t="s">
        <v>105</v>
      </c>
      <c r="B155" s="56" t="s">
        <v>19</v>
      </c>
      <c r="C155" s="56">
        <v>26105</v>
      </c>
      <c r="D155" s="56">
        <v>25542</v>
      </c>
      <c r="E155" s="59">
        <f t="shared" si="7"/>
        <v>102.20421266932895</v>
      </c>
    </row>
    <row r="156" spans="1:6" ht="19.5">
      <c r="A156" s="138" t="s">
        <v>67</v>
      </c>
      <c r="B156" s="61" t="s">
        <v>9</v>
      </c>
      <c r="C156" s="61">
        <v>18.7</v>
      </c>
      <c r="D156" s="61">
        <v>17.100000000000001</v>
      </c>
      <c r="E156" s="62">
        <f t="shared" si="7"/>
        <v>109.35672514619881</v>
      </c>
    </row>
    <row r="157" spans="1:6" ht="19.5">
      <c r="A157" s="138" t="s">
        <v>68</v>
      </c>
      <c r="B157" s="61" t="s">
        <v>9</v>
      </c>
      <c r="C157" s="61">
        <v>477.6</v>
      </c>
      <c r="D157" s="61">
        <v>438.9</v>
      </c>
      <c r="E157" s="62">
        <f t="shared" si="7"/>
        <v>108.8174982911825</v>
      </c>
    </row>
    <row r="158" spans="1:6" ht="39">
      <c r="A158" s="43" t="s">
        <v>118</v>
      </c>
      <c r="B158" s="61" t="s">
        <v>19</v>
      </c>
      <c r="C158" s="61">
        <v>9811</v>
      </c>
      <c r="D158" s="72">
        <v>9979</v>
      </c>
      <c r="E158" s="62">
        <f t="shared" si="7"/>
        <v>98.316464575608776</v>
      </c>
    </row>
    <row r="159" spans="1:6" ht="58.5">
      <c r="A159" s="39" t="s">
        <v>69</v>
      </c>
      <c r="B159" s="61" t="s">
        <v>70</v>
      </c>
      <c r="C159" s="139">
        <f>C131/C158</f>
        <v>3.3179900860889733</v>
      </c>
      <c r="D159" s="139">
        <f>D131/D158</f>
        <v>2.9264144424713607</v>
      </c>
      <c r="E159" s="74">
        <f t="shared" si="7"/>
        <v>113.38073097011257</v>
      </c>
      <c r="F159" s="34"/>
    </row>
    <row r="160" spans="1:6" ht="39">
      <c r="A160" s="39" t="s">
        <v>71</v>
      </c>
      <c r="B160" s="61" t="s">
        <v>41</v>
      </c>
      <c r="C160" s="61">
        <v>7.4</v>
      </c>
      <c r="D160" s="61">
        <v>7.2</v>
      </c>
      <c r="E160" s="62">
        <f t="shared" si="7"/>
        <v>102.77777777777779</v>
      </c>
    </row>
    <row r="161" spans="1:5" ht="39">
      <c r="A161" s="39" t="s">
        <v>72</v>
      </c>
      <c r="B161" s="61" t="s">
        <v>15</v>
      </c>
      <c r="C161" s="61">
        <v>28.7</v>
      </c>
      <c r="D161" s="61">
        <v>27.6</v>
      </c>
      <c r="E161" s="74">
        <f t="shared" si="7"/>
        <v>103.98550724637681</v>
      </c>
    </row>
    <row r="162" spans="1:5" ht="19.5">
      <c r="A162" s="39" t="s">
        <v>73</v>
      </c>
      <c r="B162" s="61" t="s">
        <v>75</v>
      </c>
      <c r="C162" s="62">
        <v>0</v>
      </c>
      <c r="D162" s="62">
        <v>0</v>
      </c>
      <c r="E162" s="62" t="e">
        <f t="shared" si="7"/>
        <v>#DIV/0!</v>
      </c>
    </row>
    <row r="163" spans="1:5" ht="19.5">
      <c r="A163" s="58" t="s">
        <v>74</v>
      </c>
      <c r="B163" s="61" t="s">
        <v>75</v>
      </c>
      <c r="C163" s="62">
        <v>0</v>
      </c>
      <c r="D163" s="62">
        <v>0</v>
      </c>
      <c r="E163" s="62" t="e">
        <f t="shared" si="7"/>
        <v>#DIV/0!</v>
      </c>
    </row>
    <row r="164" spans="1:5" ht="18.75">
      <c r="A164" s="36"/>
      <c r="B164" s="70"/>
      <c r="C164" s="37"/>
      <c r="D164" s="37"/>
      <c r="E164" s="38"/>
    </row>
    <row r="165" spans="1:5" ht="24.75" customHeight="1">
      <c r="A165" s="148" t="s">
        <v>251</v>
      </c>
      <c r="B165" s="148"/>
      <c r="C165" s="148"/>
      <c r="D165" s="148"/>
      <c r="E165" s="148"/>
    </row>
    <row r="166" spans="1:5" ht="15.75">
      <c r="A166" s="3"/>
      <c r="B166" s="4"/>
      <c r="C166" s="5"/>
      <c r="D166" s="5"/>
      <c r="E166" s="6"/>
    </row>
  </sheetData>
  <mergeCells count="12">
    <mergeCell ref="D1:E1"/>
    <mergeCell ref="D2:E2"/>
    <mergeCell ref="A3:E3"/>
    <mergeCell ref="A6:E6"/>
    <mergeCell ref="A165:E165"/>
    <mergeCell ref="A82:E82"/>
    <mergeCell ref="A105:E105"/>
    <mergeCell ref="A8:E8"/>
    <mergeCell ref="A32:E32"/>
    <mergeCell ref="A65:E65"/>
    <mergeCell ref="A4:E4"/>
    <mergeCell ref="A5:E5"/>
  </mergeCells>
  <phoneticPr fontId="11" type="noConversion"/>
  <printOptions horizontalCentered="1"/>
  <pageMargins left="0.78740157480314965" right="0.39370078740157483" top="0.78740157480314965" bottom="0.78740157480314965" header="0" footer="0"/>
  <pageSetup paperSize="9" scale="64" fitToHeight="7" orientation="portrait" horizontalDpi="300" verticalDpi="300" r:id="rId1"/>
  <headerFooter alignWithMargins="0"/>
  <rowBreaks count="3" manualBreakCount="3">
    <brk id="41" max="4" man="1"/>
    <brk id="85" max="4" man="1"/>
    <brk id="1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view="pageBreakPreview" zoomScale="75" zoomScaleNormal="75" zoomScaleSheetLayoutView="75" workbookViewId="0">
      <selection activeCell="B36" sqref="B36:D36"/>
    </sheetView>
  </sheetViews>
  <sheetFormatPr defaultColWidth="9.140625" defaultRowHeight="15.75"/>
  <cols>
    <col min="1" max="1" width="3.140625" style="12" customWidth="1"/>
    <col min="2" max="2" width="3.28515625" style="12" customWidth="1"/>
    <col min="3" max="3" width="9.140625" style="12"/>
    <col min="4" max="4" width="27.28515625" style="12" customWidth="1"/>
    <col min="5" max="5" width="15.7109375" style="13" customWidth="1"/>
    <col min="6" max="6" width="15.28515625" style="13" customWidth="1"/>
    <col min="7" max="7" width="15.5703125" style="13" customWidth="1"/>
    <col min="8" max="8" width="14.140625" style="13" customWidth="1"/>
    <col min="9" max="9" width="19.140625" style="13" customWidth="1"/>
    <col min="10" max="10" width="11.42578125" style="13" customWidth="1"/>
    <col min="11" max="11" width="13.28515625" style="13" customWidth="1"/>
    <col min="12" max="16384" width="9.140625" style="13"/>
  </cols>
  <sheetData>
    <row r="1" spans="1:22">
      <c r="F1" s="150" t="s">
        <v>76</v>
      </c>
      <c r="G1" s="150"/>
      <c r="H1" s="150"/>
      <c r="I1" s="150"/>
      <c r="J1" s="150"/>
      <c r="K1" s="150"/>
    </row>
    <row r="2" spans="1:22" ht="18.75">
      <c r="A2" s="107"/>
      <c r="B2" s="107"/>
      <c r="C2" s="107"/>
      <c r="D2" s="107"/>
      <c r="E2" s="108"/>
      <c r="F2" s="108"/>
      <c r="G2" s="108"/>
      <c r="H2" s="108"/>
      <c r="I2" s="108"/>
      <c r="J2" s="108"/>
      <c r="K2" s="108"/>
    </row>
    <row r="3" spans="1:22" ht="20.25">
      <c r="A3" s="151" t="s">
        <v>256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20.25">
      <c r="A4" s="152" t="s">
        <v>257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ht="17.25" customHeight="1">
      <c r="A5" s="152" t="s">
        <v>258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>
      <c r="A6" s="15"/>
      <c r="B6" s="15"/>
      <c r="C6" s="15"/>
      <c r="D6" s="15"/>
      <c r="E6" s="14"/>
      <c r="F6" s="14"/>
      <c r="G6" s="14"/>
      <c r="H6" s="16"/>
      <c r="I6" s="14"/>
      <c r="J6" s="153" t="s">
        <v>108</v>
      </c>
      <c r="K6" s="153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s="31" customFormat="1" ht="96" customHeight="1">
      <c r="A7" s="162"/>
      <c r="B7" s="162"/>
      <c r="C7" s="162"/>
      <c r="D7" s="162"/>
      <c r="E7" s="29" t="s">
        <v>77</v>
      </c>
      <c r="F7" s="29" t="s">
        <v>78</v>
      </c>
      <c r="G7" s="29" t="s">
        <v>79</v>
      </c>
      <c r="H7" s="29" t="s">
        <v>80</v>
      </c>
      <c r="I7" s="29" t="s">
        <v>81</v>
      </c>
      <c r="J7" s="29" t="s">
        <v>68</v>
      </c>
      <c r="K7" s="29" t="s">
        <v>67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48.75" customHeight="1">
      <c r="A8" s="155" t="s">
        <v>164</v>
      </c>
      <c r="B8" s="156"/>
      <c r="C8" s="156"/>
      <c r="D8" s="157"/>
      <c r="E8" s="96">
        <f>E9+E13</f>
        <v>47.9</v>
      </c>
      <c r="F8" s="96">
        <f t="shared" ref="F8:K8" si="0">F9+F13</f>
        <v>81.8</v>
      </c>
      <c r="G8" s="96">
        <f t="shared" si="0"/>
        <v>73.600000000000009</v>
      </c>
      <c r="H8" s="96">
        <f t="shared" si="0"/>
        <v>11.7</v>
      </c>
      <c r="I8" s="97">
        <f t="shared" si="0"/>
        <v>235</v>
      </c>
      <c r="J8" s="96">
        <f t="shared" si="0"/>
        <v>9.3000000000000007</v>
      </c>
      <c r="K8" s="96">
        <f t="shared" si="0"/>
        <v>0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48.75" customHeight="1">
      <c r="A9" s="170" t="s">
        <v>163</v>
      </c>
      <c r="B9" s="171"/>
      <c r="C9" s="171"/>
      <c r="D9" s="172"/>
      <c r="E9" s="98">
        <v>29.7</v>
      </c>
      <c r="F9" s="98">
        <v>75.5</v>
      </c>
      <c r="G9" s="98">
        <v>62.2</v>
      </c>
      <c r="H9" s="99">
        <v>11.7</v>
      </c>
      <c r="I9" s="100">
        <v>223</v>
      </c>
      <c r="J9" s="98">
        <v>8.8000000000000007</v>
      </c>
      <c r="K9" s="98">
        <v>0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8" customHeight="1">
      <c r="A10" s="17"/>
      <c r="B10" s="168" t="s">
        <v>82</v>
      </c>
      <c r="C10" s="168"/>
      <c r="D10" s="169"/>
      <c r="E10" s="87"/>
      <c r="F10" s="87"/>
      <c r="G10" s="87"/>
      <c r="H10" s="83"/>
      <c r="I10" s="91"/>
      <c r="J10" s="87"/>
      <c r="K10" s="87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>
      <c r="A11" s="17"/>
      <c r="B11" s="18"/>
      <c r="C11" s="18"/>
      <c r="D11" s="19" t="s">
        <v>216</v>
      </c>
      <c r="E11" s="82">
        <v>8.8000000000000007</v>
      </c>
      <c r="F11" s="82">
        <v>10.6</v>
      </c>
      <c r="G11" s="82">
        <v>9.1</v>
      </c>
      <c r="H11" s="84">
        <v>0.4</v>
      </c>
      <c r="I11" s="93">
        <v>52</v>
      </c>
      <c r="J11" s="82">
        <v>1.7170000000000001</v>
      </c>
      <c r="K11" s="82">
        <v>0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>
      <c r="A12" s="20"/>
      <c r="B12" s="21"/>
      <c r="C12" s="21"/>
      <c r="D12" s="22"/>
      <c r="E12" s="86"/>
      <c r="F12" s="86"/>
      <c r="G12" s="86"/>
      <c r="H12" s="89"/>
      <c r="I12" s="94"/>
      <c r="J12" s="86"/>
      <c r="K12" s="86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ht="27" customHeight="1">
      <c r="A13" s="170" t="s">
        <v>143</v>
      </c>
      <c r="B13" s="171"/>
      <c r="C13" s="171"/>
      <c r="D13" s="172"/>
      <c r="E13" s="98">
        <v>18.2</v>
      </c>
      <c r="F13" s="98">
        <v>6.3</v>
      </c>
      <c r="G13" s="98">
        <v>11.4</v>
      </c>
      <c r="H13" s="99">
        <v>0</v>
      </c>
      <c r="I13" s="100">
        <v>12</v>
      </c>
      <c r="J13" s="98">
        <v>0.5</v>
      </c>
      <c r="K13" s="98">
        <v>0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ht="18" customHeight="1">
      <c r="A14" s="17"/>
      <c r="B14" s="168" t="s">
        <v>82</v>
      </c>
      <c r="C14" s="168"/>
      <c r="D14" s="169"/>
      <c r="E14" s="85"/>
      <c r="F14" s="85"/>
      <c r="G14" s="85"/>
      <c r="H14" s="90"/>
      <c r="I14" s="95"/>
      <c r="J14" s="85"/>
      <c r="K14" s="8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>
      <c r="A15" s="17"/>
      <c r="B15" s="18"/>
      <c r="C15" s="18"/>
      <c r="D15" s="19" t="s">
        <v>217</v>
      </c>
      <c r="E15" s="81">
        <v>18.2</v>
      </c>
      <c r="F15" s="81">
        <v>6.3</v>
      </c>
      <c r="G15" s="81">
        <v>11.4</v>
      </c>
      <c r="H15" s="88">
        <v>0</v>
      </c>
      <c r="I15" s="92">
        <v>12</v>
      </c>
      <c r="J15" s="81">
        <v>0.55000000000000004</v>
      </c>
      <c r="K15" s="81">
        <v>0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>
      <c r="A16" s="20"/>
      <c r="B16" s="21"/>
      <c r="C16" s="21"/>
      <c r="D16" s="22"/>
      <c r="E16" s="86"/>
      <c r="F16" s="86"/>
      <c r="G16" s="86"/>
      <c r="H16" s="89"/>
      <c r="I16" s="94"/>
      <c r="J16" s="86"/>
      <c r="K16" s="86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ht="27" customHeight="1">
      <c r="A17" s="170" t="s">
        <v>144</v>
      </c>
      <c r="B17" s="171"/>
      <c r="C17" s="171"/>
      <c r="D17" s="172"/>
      <c r="E17" s="98">
        <v>0</v>
      </c>
      <c r="F17" s="98">
        <v>0</v>
      </c>
      <c r="G17" s="98">
        <v>0</v>
      </c>
      <c r="H17" s="99">
        <v>0</v>
      </c>
      <c r="I17" s="100">
        <v>0</v>
      </c>
      <c r="J17" s="98">
        <v>0</v>
      </c>
      <c r="K17" s="98">
        <v>0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15.75" customHeight="1">
      <c r="A18" s="17"/>
      <c r="B18" s="168" t="s">
        <v>82</v>
      </c>
      <c r="C18" s="168"/>
      <c r="D18" s="169"/>
      <c r="E18" s="87"/>
      <c r="F18" s="87"/>
      <c r="G18" s="87"/>
      <c r="H18" s="83"/>
      <c r="I18" s="91"/>
      <c r="J18" s="87"/>
      <c r="K18" s="87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>
      <c r="A19" s="17"/>
      <c r="B19" s="18"/>
      <c r="C19" s="18"/>
      <c r="D19" s="19"/>
      <c r="E19" s="82"/>
      <c r="F19" s="82"/>
      <c r="G19" s="82"/>
      <c r="H19" s="84"/>
      <c r="I19" s="93"/>
      <c r="J19" s="82"/>
      <c r="K19" s="82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>
      <c r="A20" s="20"/>
      <c r="B20" s="21"/>
      <c r="C20" s="21"/>
      <c r="D20" s="22"/>
      <c r="E20" s="86"/>
      <c r="F20" s="86"/>
      <c r="G20" s="86"/>
      <c r="H20" s="89"/>
      <c r="I20" s="94"/>
      <c r="J20" s="86"/>
      <c r="K20" s="86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19.5" customHeight="1">
      <c r="A21" s="163" t="s">
        <v>284</v>
      </c>
      <c r="B21" s="164"/>
      <c r="C21" s="164"/>
      <c r="D21" s="165"/>
      <c r="E21" s="96">
        <f>E23+E27</f>
        <v>1525.2</v>
      </c>
      <c r="F21" s="96">
        <f t="shared" ref="F21:K21" si="1">F23+F27</f>
        <v>1525.2</v>
      </c>
      <c r="G21" s="96">
        <f t="shared" si="1"/>
        <v>0</v>
      </c>
      <c r="H21" s="96">
        <f t="shared" si="1"/>
        <v>0</v>
      </c>
      <c r="I21" s="97">
        <f t="shared" si="1"/>
        <v>2100</v>
      </c>
      <c r="J21" s="96">
        <f t="shared" si="1"/>
        <v>297.28999999999996</v>
      </c>
      <c r="K21" s="96">
        <f t="shared" si="1"/>
        <v>15.5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>
      <c r="A22" s="23"/>
      <c r="B22" s="166" t="s">
        <v>83</v>
      </c>
      <c r="C22" s="166"/>
      <c r="D22" s="167"/>
      <c r="E22" s="87"/>
      <c r="F22" s="87"/>
      <c r="G22" s="87"/>
      <c r="H22" s="83"/>
      <c r="I22" s="91"/>
      <c r="J22" s="87"/>
      <c r="K22" s="87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t="18.75" customHeight="1">
      <c r="A23" s="154" t="s">
        <v>123</v>
      </c>
      <c r="B23" s="154"/>
      <c r="C23" s="154"/>
      <c r="D23" s="154"/>
      <c r="E23" s="98">
        <f>E25</f>
        <v>1525.2</v>
      </c>
      <c r="F23" s="98">
        <f t="shared" ref="F23:K23" si="2">F25</f>
        <v>1525.2</v>
      </c>
      <c r="G23" s="98">
        <f t="shared" si="2"/>
        <v>0</v>
      </c>
      <c r="H23" s="98">
        <f t="shared" si="2"/>
        <v>0</v>
      </c>
      <c r="I23" s="100">
        <f t="shared" si="2"/>
        <v>2092</v>
      </c>
      <c r="J23" s="98">
        <f t="shared" si="2"/>
        <v>296.89999999999998</v>
      </c>
      <c r="K23" s="98">
        <f t="shared" si="2"/>
        <v>15.5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18" customHeight="1">
      <c r="A24" s="17"/>
      <c r="B24" s="168" t="s">
        <v>82</v>
      </c>
      <c r="C24" s="168"/>
      <c r="D24" s="169"/>
      <c r="E24" s="87"/>
      <c r="F24" s="87"/>
      <c r="G24" s="87"/>
      <c r="H24" s="83"/>
      <c r="I24" s="91"/>
      <c r="J24" s="87"/>
      <c r="K24" s="87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ht="45.75" customHeight="1">
      <c r="A25" s="17"/>
      <c r="B25" s="18"/>
      <c r="C25" s="18"/>
      <c r="D25" s="19" t="s">
        <v>218</v>
      </c>
      <c r="E25" s="82">
        <v>1525.2</v>
      </c>
      <c r="F25" s="82">
        <v>1525.2</v>
      </c>
      <c r="G25" s="82"/>
      <c r="H25" s="84"/>
      <c r="I25" s="93">
        <v>2092</v>
      </c>
      <c r="J25" s="82">
        <v>296.89999999999998</v>
      </c>
      <c r="K25" s="82">
        <v>15.5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>
      <c r="A26" s="20"/>
      <c r="B26" s="21"/>
      <c r="C26" s="21"/>
      <c r="D26" s="22"/>
      <c r="E26" s="86"/>
      <c r="F26" s="86"/>
      <c r="G26" s="86"/>
      <c r="H26" s="89"/>
      <c r="I26" s="94"/>
      <c r="J26" s="86"/>
      <c r="K26" s="86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21.75" customHeight="1">
      <c r="A27" s="170" t="s">
        <v>124</v>
      </c>
      <c r="B27" s="171"/>
      <c r="C27" s="171"/>
      <c r="D27" s="172"/>
      <c r="E27" s="98">
        <f>E29</f>
        <v>0</v>
      </c>
      <c r="F27" s="98">
        <f t="shared" ref="F27:K27" si="3">F29</f>
        <v>0</v>
      </c>
      <c r="G27" s="98">
        <f t="shared" si="3"/>
        <v>0</v>
      </c>
      <c r="H27" s="98">
        <f t="shared" si="3"/>
        <v>0</v>
      </c>
      <c r="I27" s="100">
        <f t="shared" si="3"/>
        <v>8</v>
      </c>
      <c r="J27" s="98">
        <f t="shared" si="3"/>
        <v>0.39</v>
      </c>
      <c r="K27" s="98">
        <f t="shared" si="3"/>
        <v>0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8.75" customHeight="1">
      <c r="A28" s="17"/>
      <c r="B28" s="168" t="s">
        <v>82</v>
      </c>
      <c r="C28" s="168"/>
      <c r="D28" s="167"/>
      <c r="E28" s="87"/>
      <c r="F28" s="87"/>
      <c r="G28" s="87"/>
      <c r="H28" s="83"/>
      <c r="I28" s="91"/>
      <c r="J28" s="87"/>
      <c r="K28" s="87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>
      <c r="A29" s="17"/>
      <c r="B29" s="18"/>
      <c r="C29" s="18"/>
      <c r="D29" s="106" t="s">
        <v>219</v>
      </c>
      <c r="E29" s="104">
        <v>0</v>
      </c>
      <c r="F29" s="82">
        <v>0</v>
      </c>
      <c r="G29" s="82">
        <v>0</v>
      </c>
      <c r="H29" s="84">
        <v>0</v>
      </c>
      <c r="I29" s="93">
        <v>8</v>
      </c>
      <c r="J29" s="82">
        <v>0.39</v>
      </c>
      <c r="K29" s="82">
        <v>0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>
      <c r="A30" s="20"/>
      <c r="B30" s="21"/>
      <c r="C30" s="21"/>
      <c r="D30" s="105"/>
      <c r="E30" s="86"/>
      <c r="F30" s="86"/>
      <c r="G30" s="86"/>
      <c r="H30" s="89"/>
      <c r="I30" s="94"/>
      <c r="J30" s="86"/>
      <c r="K30" s="86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49.5" customHeight="1">
      <c r="A31" s="158" t="s">
        <v>285</v>
      </c>
      <c r="B31" s="158"/>
      <c r="C31" s="158"/>
      <c r="D31" s="158"/>
      <c r="E31" s="96">
        <v>1.2</v>
      </c>
      <c r="F31" s="96">
        <v>1.2</v>
      </c>
      <c r="G31" s="96">
        <v>1.2</v>
      </c>
      <c r="H31" s="101">
        <v>2E-3</v>
      </c>
      <c r="I31" s="97">
        <v>133</v>
      </c>
      <c r="J31" s="96">
        <v>4.4000000000000004</v>
      </c>
      <c r="K31" s="96">
        <v>1.4E-2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ht="19.5" customHeight="1">
      <c r="A32" s="159" t="s">
        <v>82</v>
      </c>
      <c r="B32" s="160"/>
      <c r="C32" s="160"/>
      <c r="D32" s="161"/>
      <c r="E32" s="87"/>
      <c r="F32" s="87"/>
      <c r="G32" s="87"/>
      <c r="H32" s="83"/>
      <c r="I32" s="91"/>
      <c r="J32" s="87"/>
      <c r="K32" s="87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>
      <c r="A33" s="17"/>
      <c r="B33" s="18"/>
      <c r="C33" s="18"/>
      <c r="D33" s="19" t="s">
        <v>220</v>
      </c>
      <c r="E33" s="82">
        <v>1.2</v>
      </c>
      <c r="F33" s="82">
        <v>1.2</v>
      </c>
      <c r="G33" s="82">
        <v>1.2</v>
      </c>
      <c r="H33" s="84">
        <v>2E-3</v>
      </c>
      <c r="I33" s="93">
        <v>9</v>
      </c>
      <c r="J33" s="82">
        <v>0.42799999999999999</v>
      </c>
      <c r="K33" s="82">
        <v>1.4E-2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31.5">
      <c r="A34" s="17"/>
      <c r="B34" s="24"/>
      <c r="C34" s="24"/>
      <c r="D34" s="25" t="s">
        <v>224</v>
      </c>
      <c r="E34" s="87">
        <v>0</v>
      </c>
      <c r="F34" s="87">
        <v>0</v>
      </c>
      <c r="G34" s="87">
        <v>0</v>
      </c>
      <c r="H34" s="83">
        <v>0</v>
      </c>
      <c r="I34" s="91">
        <v>124</v>
      </c>
      <c r="J34" s="87">
        <v>4</v>
      </c>
      <c r="K34" s="87">
        <v>0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>
      <c r="A35" s="158" t="s">
        <v>253</v>
      </c>
      <c r="B35" s="158"/>
      <c r="C35" s="158"/>
      <c r="D35" s="158"/>
      <c r="E35" s="96">
        <v>21.6</v>
      </c>
      <c r="F35" s="96">
        <v>20.3</v>
      </c>
      <c r="G35" s="96">
        <v>22.7</v>
      </c>
      <c r="H35" s="96">
        <v>0.16</v>
      </c>
      <c r="I35" s="97">
        <f t="shared" ref="I35:K35" si="4">I37+I38</f>
        <v>137</v>
      </c>
      <c r="J35" s="96">
        <f t="shared" si="4"/>
        <v>9.6</v>
      </c>
      <c r="K35" s="96">
        <f t="shared" si="4"/>
        <v>0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ht="19.5" customHeight="1">
      <c r="A36" s="17"/>
      <c r="B36" s="168" t="s">
        <v>82</v>
      </c>
      <c r="C36" s="168"/>
      <c r="D36" s="169"/>
      <c r="E36" s="81"/>
      <c r="F36" s="81"/>
      <c r="G36" s="81"/>
      <c r="H36" s="88"/>
      <c r="I36" s="92"/>
      <c r="J36" s="81"/>
      <c r="K36" s="81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51" customHeight="1">
      <c r="A37" s="17"/>
      <c r="B37" s="18"/>
      <c r="C37" s="18"/>
      <c r="D37" s="22" t="s">
        <v>254</v>
      </c>
      <c r="E37" s="82">
        <v>17.600000000000001</v>
      </c>
      <c r="F37" s="82">
        <v>17.8</v>
      </c>
      <c r="G37" s="82">
        <v>20.399999999999999</v>
      </c>
      <c r="H37" s="84">
        <v>0</v>
      </c>
      <c r="I37" s="93">
        <v>122</v>
      </c>
      <c r="J37" s="82">
        <v>8.6999999999999993</v>
      </c>
      <c r="K37" s="82">
        <v>0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ht="17.25" customHeight="1">
      <c r="A38" s="20"/>
      <c r="B38" s="21"/>
      <c r="C38" s="21"/>
      <c r="D38" s="22" t="s">
        <v>221</v>
      </c>
      <c r="E38" s="82">
        <v>3.9</v>
      </c>
      <c r="F38" s="82">
        <v>2.5</v>
      </c>
      <c r="G38" s="82">
        <v>2.4</v>
      </c>
      <c r="H38" s="84">
        <v>0.16</v>
      </c>
      <c r="I38" s="93">
        <v>15</v>
      </c>
      <c r="J38" s="82">
        <v>0.9</v>
      </c>
      <c r="K38" s="82">
        <v>0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50.25" customHeight="1">
      <c r="A39" s="158" t="s">
        <v>165</v>
      </c>
      <c r="B39" s="158"/>
      <c r="C39" s="158"/>
      <c r="D39" s="158"/>
      <c r="E39" s="96">
        <v>0</v>
      </c>
      <c r="F39" s="96">
        <v>159.80000000000001</v>
      </c>
      <c r="G39" s="96">
        <v>10.199999999999999</v>
      </c>
      <c r="H39" s="101">
        <v>0.05</v>
      </c>
      <c r="I39" s="97">
        <v>174</v>
      </c>
      <c r="J39" s="96">
        <v>6.8</v>
      </c>
      <c r="K39" s="96">
        <v>4.0000000000000001E-3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ht="18.75" customHeight="1">
      <c r="A40" s="17"/>
      <c r="B40" s="168" t="s">
        <v>82</v>
      </c>
      <c r="C40" s="168"/>
      <c r="D40" s="169"/>
      <c r="E40" s="87"/>
      <c r="F40" s="87"/>
      <c r="G40" s="87"/>
      <c r="H40" s="83"/>
      <c r="I40" s="91"/>
      <c r="J40" s="87"/>
      <c r="K40" s="8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>
      <c r="A41" s="17"/>
      <c r="B41" s="18"/>
      <c r="C41" s="18"/>
      <c r="D41" s="19" t="s">
        <v>222</v>
      </c>
      <c r="E41" s="82">
        <v>0</v>
      </c>
      <c r="F41" s="82">
        <v>3.5</v>
      </c>
      <c r="G41" s="82">
        <v>6.6</v>
      </c>
      <c r="H41" s="84">
        <v>0</v>
      </c>
      <c r="I41" s="93">
        <v>74</v>
      </c>
      <c r="J41" s="82">
        <v>2.1</v>
      </c>
      <c r="K41" s="82">
        <v>0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>
      <c r="A42" s="20"/>
      <c r="B42" s="21"/>
      <c r="C42" s="21"/>
      <c r="D42" s="22" t="s">
        <v>223</v>
      </c>
      <c r="E42" s="86">
        <v>0</v>
      </c>
      <c r="F42" s="86">
        <v>3</v>
      </c>
      <c r="G42" s="86">
        <v>3.2</v>
      </c>
      <c r="H42" s="89"/>
      <c r="I42" s="94">
        <v>20</v>
      </c>
      <c r="J42" s="86">
        <v>0.72099999999999997</v>
      </c>
      <c r="K42" s="86">
        <v>0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>
      <c r="A43" s="158" t="s">
        <v>0</v>
      </c>
      <c r="B43" s="158"/>
      <c r="C43" s="158"/>
      <c r="D43" s="158"/>
      <c r="E43" s="96">
        <v>15.5</v>
      </c>
      <c r="F43" s="96">
        <v>12.6</v>
      </c>
      <c r="G43" s="96">
        <v>14.4</v>
      </c>
      <c r="H43" s="101">
        <v>8.1000000000000003E-2</v>
      </c>
      <c r="I43" s="97">
        <v>2303</v>
      </c>
      <c r="J43" s="96">
        <v>150.19999999999999</v>
      </c>
      <c r="K43" s="96">
        <v>3.1</v>
      </c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1:22" ht="19.5" customHeight="1">
      <c r="A44" s="17"/>
      <c r="B44" s="168" t="s">
        <v>82</v>
      </c>
      <c r="C44" s="168"/>
      <c r="D44" s="169"/>
      <c r="E44" s="87"/>
      <c r="F44" s="87"/>
      <c r="G44" s="87"/>
      <c r="H44" s="83"/>
      <c r="I44" s="91"/>
      <c r="J44" s="87"/>
      <c r="K44" s="8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>
      <c r="A45" s="17"/>
      <c r="B45" s="18"/>
      <c r="C45" s="18"/>
      <c r="D45" s="19" t="s">
        <v>225</v>
      </c>
      <c r="E45" s="82">
        <v>14.6</v>
      </c>
      <c r="F45" s="82">
        <v>11.7</v>
      </c>
      <c r="G45" s="82">
        <v>13.6</v>
      </c>
      <c r="H45" s="84">
        <v>0</v>
      </c>
      <c r="I45" s="93">
        <v>90</v>
      </c>
      <c r="J45" s="82">
        <v>5.952</v>
      </c>
      <c r="K45" s="82">
        <v>0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16.5" thickBot="1">
      <c r="A46" s="17"/>
      <c r="B46" s="24"/>
      <c r="C46" s="24"/>
      <c r="D46" s="25"/>
      <c r="E46" s="87"/>
      <c r="F46" s="87"/>
      <c r="G46" s="87"/>
      <c r="H46" s="83"/>
      <c r="I46" s="91"/>
      <c r="J46" s="87"/>
      <c r="K46" s="8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ht="36" customHeight="1" thickTop="1" thickBot="1">
      <c r="A47" s="174" t="s">
        <v>255</v>
      </c>
      <c r="B47" s="175"/>
      <c r="C47" s="175"/>
      <c r="D47" s="176"/>
      <c r="E47" s="102">
        <f>E8+E21+E31+E35+E39+E43</f>
        <v>1611.4</v>
      </c>
      <c r="F47" s="102">
        <f t="shared" ref="F47:K47" si="5">F8+F21+F31+F35+F39+F43</f>
        <v>1800.8999999999999</v>
      </c>
      <c r="G47" s="102">
        <f t="shared" si="5"/>
        <v>122.10000000000002</v>
      </c>
      <c r="H47" s="102">
        <f t="shared" si="5"/>
        <v>11.993</v>
      </c>
      <c r="I47" s="103">
        <f t="shared" si="5"/>
        <v>5082</v>
      </c>
      <c r="J47" s="102">
        <f t="shared" si="5"/>
        <v>477.59</v>
      </c>
      <c r="K47" s="102">
        <f t="shared" si="5"/>
        <v>18.617999999999999</v>
      </c>
      <c r="L47" s="14"/>
      <c r="M47" s="14"/>
      <c r="N47" s="27"/>
      <c r="O47" s="14"/>
      <c r="P47" s="14"/>
      <c r="Q47" s="14"/>
      <c r="R47" s="14"/>
      <c r="S47" s="14"/>
      <c r="T47" s="14"/>
      <c r="U47" s="14"/>
      <c r="V47" s="14"/>
    </row>
    <row r="48" spans="1:22" ht="12.75" customHeight="1" thickTop="1">
      <c r="A48" s="15"/>
      <c r="B48" s="15"/>
      <c r="C48" s="15"/>
      <c r="D48" s="15"/>
      <c r="E48" s="14"/>
      <c r="F48" s="14"/>
      <c r="G48" s="14"/>
      <c r="H48" s="16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ht="81.599999999999994" customHeight="1">
      <c r="A49" s="173" t="s">
        <v>192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>
      <c r="A50" s="15"/>
      <c r="B50" s="15"/>
      <c r="C50" s="15"/>
      <c r="D50" s="15"/>
      <c r="E50" s="14"/>
      <c r="F50" s="14"/>
      <c r="G50" s="14"/>
      <c r="H50" s="16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>
      <c r="A51" s="15"/>
      <c r="B51" s="15"/>
      <c r="C51" s="15"/>
      <c r="D51" s="15"/>
      <c r="E51" s="14"/>
      <c r="F51" s="14"/>
      <c r="G51" s="14"/>
      <c r="H51" s="16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>
      <c r="A52" s="15"/>
      <c r="B52" s="15"/>
      <c r="C52" s="15"/>
      <c r="D52" s="15"/>
      <c r="E52" s="14"/>
      <c r="F52" s="14"/>
      <c r="G52" s="14"/>
      <c r="H52" s="16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>
      <c r="A53" s="15"/>
      <c r="B53" s="15"/>
      <c r="C53" s="15"/>
      <c r="D53" s="15"/>
      <c r="E53" s="14"/>
      <c r="F53" s="14"/>
      <c r="G53" s="14"/>
      <c r="H53" s="16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>
      <c r="A54" s="15"/>
      <c r="B54" s="15"/>
      <c r="C54" s="15"/>
      <c r="D54" s="15"/>
      <c r="E54" s="14"/>
      <c r="F54" s="14"/>
      <c r="G54" s="14"/>
      <c r="H54" s="16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>
      <c r="A55" s="15"/>
      <c r="B55" s="15"/>
      <c r="C55" s="15"/>
      <c r="D55" s="15"/>
      <c r="E55" s="14"/>
      <c r="F55" s="14"/>
      <c r="G55" s="14"/>
      <c r="H55" s="16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>
      <c r="A56" s="15"/>
      <c r="B56" s="15"/>
      <c r="C56" s="15"/>
      <c r="D56" s="15"/>
      <c r="E56" s="14"/>
      <c r="F56" s="14"/>
      <c r="G56" s="14"/>
      <c r="H56" s="16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>
      <c r="A57" s="15"/>
      <c r="B57" s="15"/>
      <c r="C57" s="15"/>
      <c r="D57" s="15"/>
      <c r="E57" s="14"/>
      <c r="F57" s="14"/>
      <c r="G57" s="14"/>
      <c r="H57" s="16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>
      <c r="A58" s="15"/>
      <c r="B58" s="15"/>
      <c r="C58" s="15"/>
      <c r="D58" s="15"/>
      <c r="E58" s="14"/>
      <c r="F58" s="14"/>
      <c r="G58" s="14"/>
      <c r="H58" s="16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>
      <c r="A59" s="15"/>
      <c r="B59" s="15"/>
      <c r="C59" s="15"/>
      <c r="D59" s="15"/>
      <c r="E59" s="14"/>
      <c r="F59" s="14"/>
      <c r="G59" s="14"/>
      <c r="H59" s="16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>
      <c r="A60" s="15"/>
      <c r="B60" s="15"/>
      <c r="C60" s="15"/>
      <c r="D60" s="15"/>
      <c r="E60" s="14"/>
      <c r="F60" s="14"/>
      <c r="G60" s="14"/>
      <c r="H60" s="16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>
      <c r="A61" s="15"/>
      <c r="B61" s="15"/>
      <c r="C61" s="15"/>
      <c r="D61" s="15"/>
      <c r="E61" s="14"/>
      <c r="F61" s="14"/>
      <c r="G61" s="14"/>
      <c r="H61" s="16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</sheetData>
  <mergeCells count="29">
    <mergeCell ref="B36:D36"/>
    <mergeCell ref="A39:D39"/>
    <mergeCell ref="A35:D35"/>
    <mergeCell ref="A49:K49"/>
    <mergeCell ref="A43:D43"/>
    <mergeCell ref="B40:D40"/>
    <mergeCell ref="B44:D44"/>
    <mergeCell ref="A47:D47"/>
    <mergeCell ref="A31:D31"/>
    <mergeCell ref="A32:D32"/>
    <mergeCell ref="A7:D7"/>
    <mergeCell ref="A21:D21"/>
    <mergeCell ref="B22:D22"/>
    <mergeCell ref="B24:D24"/>
    <mergeCell ref="A27:D27"/>
    <mergeCell ref="B28:D28"/>
    <mergeCell ref="B18:D18"/>
    <mergeCell ref="A9:D9"/>
    <mergeCell ref="B10:D10"/>
    <mergeCell ref="A13:D13"/>
    <mergeCell ref="B14:D14"/>
    <mergeCell ref="A17:D17"/>
    <mergeCell ref="F1:K1"/>
    <mergeCell ref="A3:K3"/>
    <mergeCell ref="A5:K5"/>
    <mergeCell ref="J6:K6"/>
    <mergeCell ref="A23:D23"/>
    <mergeCell ref="A8:D8"/>
    <mergeCell ref="A4:K4"/>
  </mergeCells>
  <phoneticPr fontId="11" type="noConversion"/>
  <printOptions horizontalCentered="1"/>
  <pageMargins left="0.78740157480314965" right="0.39370078740157483" top="0.59055118110236227" bottom="0.59055118110236227" header="0" footer="0"/>
  <pageSetup paperSize="9" scale="61" fitToHeight="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3"/>
  <sheetViews>
    <sheetView view="pageBreakPreview" zoomScale="75" zoomScaleNormal="60" zoomScaleSheetLayoutView="75" workbookViewId="0"/>
  </sheetViews>
  <sheetFormatPr defaultRowHeight="12.75"/>
  <cols>
    <col min="1" max="1" width="65.28515625" customWidth="1"/>
    <col min="2" max="2" width="19.85546875" customWidth="1"/>
    <col min="3" max="3" width="18.140625" customWidth="1"/>
    <col min="4" max="4" width="16.85546875" customWidth="1"/>
    <col min="5" max="5" width="21" customWidth="1"/>
    <col min="6" max="6" width="23" customWidth="1"/>
    <col min="7" max="7" width="21.42578125" customWidth="1"/>
    <col min="8" max="8" width="23.85546875" customWidth="1"/>
    <col min="9" max="9" width="25.7109375" customWidth="1"/>
  </cols>
  <sheetData>
    <row r="1" spans="1:23" ht="15.75">
      <c r="A1" s="13"/>
      <c r="B1" s="13"/>
      <c r="C1" s="13"/>
      <c r="D1" s="13"/>
      <c r="E1" s="13"/>
      <c r="F1" s="28"/>
      <c r="G1" s="28"/>
      <c r="H1" s="28"/>
      <c r="I1" s="118" t="s">
        <v>161</v>
      </c>
      <c r="J1" s="28"/>
    </row>
    <row r="2" spans="1:23" ht="45.75" customHeight="1">
      <c r="A2" s="178" t="s">
        <v>281</v>
      </c>
      <c r="B2" s="178"/>
      <c r="C2" s="178"/>
      <c r="D2" s="178"/>
      <c r="E2" s="178"/>
      <c r="F2" s="178"/>
      <c r="G2" s="178"/>
      <c r="H2" s="178"/>
      <c r="I2" s="178"/>
    </row>
    <row r="3" spans="1:23" ht="21" customHeight="1">
      <c r="A3" s="179" t="s">
        <v>84</v>
      </c>
      <c r="B3" s="179"/>
      <c r="C3" s="179"/>
      <c r="D3" s="179"/>
      <c r="E3" s="179"/>
      <c r="F3" s="179"/>
      <c r="G3" s="179"/>
      <c r="H3" s="179"/>
      <c r="I3" s="179"/>
    </row>
    <row r="4" spans="1:23" ht="21" customHeight="1">
      <c r="A4" s="13"/>
      <c r="B4" s="120"/>
      <c r="C4" s="13"/>
      <c r="D4" s="13"/>
      <c r="E4" s="13"/>
      <c r="F4" s="13"/>
      <c r="G4" s="13"/>
      <c r="H4" s="13"/>
      <c r="I4" s="13"/>
    </row>
    <row r="5" spans="1:23" ht="37.5" customHeight="1">
      <c r="A5" s="177" t="s">
        <v>111</v>
      </c>
      <c r="B5" s="180" t="s">
        <v>1</v>
      </c>
      <c r="C5" s="177" t="s">
        <v>85</v>
      </c>
      <c r="D5" s="177"/>
      <c r="E5" s="177"/>
      <c r="F5" s="177" t="s">
        <v>282</v>
      </c>
      <c r="G5" s="177" t="s">
        <v>86</v>
      </c>
      <c r="H5" s="177"/>
      <c r="I5" s="177" t="s">
        <v>283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15.75">
      <c r="A6" s="177"/>
      <c r="B6" s="180"/>
      <c r="C6" s="177"/>
      <c r="D6" s="177"/>
      <c r="E6" s="177"/>
      <c r="F6" s="177"/>
      <c r="G6" s="177" t="s">
        <v>87</v>
      </c>
      <c r="H6" s="177" t="s">
        <v>88</v>
      </c>
      <c r="I6" s="177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3.5" customHeight="1">
      <c r="A7" s="177"/>
      <c r="B7" s="181"/>
      <c r="C7" s="177"/>
      <c r="D7" s="177"/>
      <c r="E7" s="177"/>
      <c r="F7" s="177"/>
      <c r="G7" s="177"/>
      <c r="H7" s="177"/>
      <c r="I7" s="177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47.25">
      <c r="A8" s="177"/>
      <c r="B8" s="181"/>
      <c r="C8" s="29" t="s">
        <v>4</v>
      </c>
      <c r="D8" s="29" t="s">
        <v>89</v>
      </c>
      <c r="E8" s="29" t="s">
        <v>90</v>
      </c>
      <c r="F8" s="177"/>
      <c r="G8" s="177"/>
      <c r="H8" s="177"/>
      <c r="I8" s="177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31.5">
      <c r="A9" s="121" t="s">
        <v>91</v>
      </c>
      <c r="B9" s="122" t="s">
        <v>92</v>
      </c>
      <c r="C9" s="123">
        <v>1</v>
      </c>
      <c r="D9" s="123">
        <v>2</v>
      </c>
      <c r="E9" s="123">
        <v>3</v>
      </c>
      <c r="F9" s="123">
        <v>4</v>
      </c>
      <c r="G9" s="121">
        <v>5</v>
      </c>
      <c r="H9" s="121">
        <v>6</v>
      </c>
      <c r="I9" s="123" t="s">
        <v>112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5.75">
      <c r="A10" s="185" t="s">
        <v>93</v>
      </c>
      <c r="B10" s="185"/>
      <c r="C10" s="185"/>
      <c r="D10" s="185"/>
      <c r="E10" s="185"/>
      <c r="F10" s="185"/>
      <c r="G10" s="185"/>
      <c r="H10" s="185"/>
      <c r="I10" s="185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5.75">
      <c r="A11" s="182" t="s">
        <v>125</v>
      </c>
      <c r="B11" s="186"/>
      <c r="C11" s="186"/>
      <c r="D11" s="186"/>
      <c r="E11" s="186"/>
      <c r="F11" s="186"/>
      <c r="G11" s="186"/>
      <c r="H11" s="186"/>
      <c r="I11" s="186"/>
    </row>
    <row r="12" spans="1:23" ht="21.75" customHeight="1">
      <c r="A12" s="124" t="s">
        <v>127</v>
      </c>
      <c r="B12" s="125" t="s">
        <v>130</v>
      </c>
      <c r="C12" s="119"/>
      <c r="D12" s="119"/>
      <c r="E12" s="119"/>
      <c r="F12" s="140"/>
      <c r="G12" s="127"/>
      <c r="H12" s="127"/>
      <c r="I12" s="141"/>
    </row>
    <row r="13" spans="1:23" ht="18.75" customHeight="1">
      <c r="A13" s="124" t="s">
        <v>128</v>
      </c>
      <c r="B13" s="125" t="s">
        <v>131</v>
      </c>
      <c r="C13" s="119"/>
      <c r="D13" s="119"/>
      <c r="E13" s="119"/>
      <c r="F13" s="140"/>
      <c r="G13" s="127"/>
      <c r="H13" s="127"/>
      <c r="I13" s="141"/>
    </row>
    <row r="14" spans="1:23" ht="18.75" customHeight="1">
      <c r="A14" s="115" t="s">
        <v>266</v>
      </c>
      <c r="B14" s="128" t="s">
        <v>132</v>
      </c>
      <c r="C14" s="119" t="s">
        <v>97</v>
      </c>
      <c r="D14" s="119">
        <v>1956.9</v>
      </c>
      <c r="E14" s="119">
        <v>1739.4</v>
      </c>
      <c r="F14" s="126">
        <v>465.9</v>
      </c>
      <c r="G14" s="99">
        <f>D14*F14</f>
        <v>911719.71</v>
      </c>
      <c r="H14" s="99">
        <f>E14*F14</f>
        <v>810386.46</v>
      </c>
      <c r="I14" s="142">
        <f>SUM(I4:I13)</f>
        <v>0</v>
      </c>
    </row>
    <row r="15" spans="1:23" ht="15.75">
      <c r="A15" s="124" t="s">
        <v>129</v>
      </c>
      <c r="B15" s="125" t="s">
        <v>133</v>
      </c>
      <c r="C15" s="119"/>
      <c r="D15" s="119"/>
      <c r="E15" s="119"/>
      <c r="F15" s="140"/>
      <c r="G15" s="127"/>
      <c r="H15" s="127"/>
      <c r="I15" s="141"/>
    </row>
    <row r="16" spans="1:23" ht="33.75" customHeight="1">
      <c r="A16" s="115" t="s">
        <v>267</v>
      </c>
      <c r="B16" s="128" t="s">
        <v>134</v>
      </c>
      <c r="C16" s="119" t="s">
        <v>97</v>
      </c>
      <c r="D16" s="119"/>
      <c r="E16" s="119"/>
      <c r="F16" s="126">
        <v>2280</v>
      </c>
      <c r="G16" s="127"/>
      <c r="H16" s="127"/>
      <c r="I16" s="142">
        <f t="shared" ref="I16:I22" si="0">SUM(I6:I15)</f>
        <v>0</v>
      </c>
    </row>
    <row r="17" spans="1:9" ht="15.75">
      <c r="A17" s="115" t="s">
        <v>268</v>
      </c>
      <c r="B17" s="128" t="s">
        <v>135</v>
      </c>
      <c r="C17" s="119" t="s">
        <v>94</v>
      </c>
      <c r="D17" s="119"/>
      <c r="E17" s="119"/>
      <c r="F17" s="126">
        <v>245.95</v>
      </c>
      <c r="G17" s="127"/>
      <c r="H17" s="127"/>
      <c r="I17" s="142">
        <f t="shared" si="0"/>
        <v>0</v>
      </c>
    </row>
    <row r="18" spans="1:9" ht="15.75">
      <c r="A18" s="115" t="s">
        <v>269</v>
      </c>
      <c r="B18" s="128" t="s">
        <v>136</v>
      </c>
      <c r="C18" s="119" t="s">
        <v>94</v>
      </c>
      <c r="D18" s="119"/>
      <c r="E18" s="119"/>
      <c r="F18" s="126">
        <v>77.53</v>
      </c>
      <c r="G18" s="127"/>
      <c r="H18" s="127"/>
      <c r="I18" s="142">
        <f t="shared" si="0"/>
        <v>0</v>
      </c>
    </row>
    <row r="19" spans="1:9" ht="15.75">
      <c r="A19" s="115" t="s">
        <v>270</v>
      </c>
      <c r="B19" s="128" t="s">
        <v>137</v>
      </c>
      <c r="C19" s="119" t="s">
        <v>94</v>
      </c>
      <c r="D19" s="119"/>
      <c r="E19" s="119"/>
      <c r="F19" s="126">
        <v>324.39999999999998</v>
      </c>
      <c r="G19" s="127"/>
      <c r="H19" s="127"/>
      <c r="I19" s="142">
        <f t="shared" si="0"/>
        <v>0</v>
      </c>
    </row>
    <row r="20" spans="1:9" ht="15.75">
      <c r="A20" s="115" t="s">
        <v>271</v>
      </c>
      <c r="B20" s="128" t="s">
        <v>138</v>
      </c>
      <c r="C20" s="119" t="s">
        <v>94</v>
      </c>
      <c r="D20" s="119"/>
      <c r="E20" s="119"/>
      <c r="F20" s="126">
        <v>301.42</v>
      </c>
      <c r="G20" s="127"/>
      <c r="H20" s="127"/>
      <c r="I20" s="142">
        <f t="shared" si="0"/>
        <v>0</v>
      </c>
    </row>
    <row r="21" spans="1:9" ht="15.75">
      <c r="A21" s="115" t="s">
        <v>272</v>
      </c>
      <c r="B21" s="128" t="s">
        <v>139</v>
      </c>
      <c r="C21" s="119" t="s">
        <v>94</v>
      </c>
      <c r="D21" s="119"/>
      <c r="E21" s="119"/>
      <c r="F21" s="126">
        <v>222.7</v>
      </c>
      <c r="G21" s="127"/>
      <c r="H21" s="127"/>
      <c r="I21" s="142">
        <f t="shared" si="0"/>
        <v>0</v>
      </c>
    </row>
    <row r="22" spans="1:9" ht="15.75">
      <c r="A22" s="115" t="s">
        <v>273</v>
      </c>
      <c r="B22" s="128" t="s">
        <v>140</v>
      </c>
      <c r="C22" s="119" t="s">
        <v>94</v>
      </c>
      <c r="D22" s="119"/>
      <c r="E22" s="119"/>
      <c r="F22" s="126">
        <v>168.3</v>
      </c>
      <c r="G22" s="127"/>
      <c r="H22" s="127"/>
      <c r="I22" s="142">
        <f t="shared" si="0"/>
        <v>0</v>
      </c>
    </row>
    <row r="23" spans="1:9" ht="15.75">
      <c r="A23" s="124" t="s">
        <v>262</v>
      </c>
      <c r="B23" s="125"/>
      <c r="C23" s="111" t="s">
        <v>110</v>
      </c>
      <c r="D23" s="111" t="s">
        <v>110</v>
      </c>
      <c r="E23" s="111" t="s">
        <v>110</v>
      </c>
      <c r="F23" s="129" t="s">
        <v>110</v>
      </c>
      <c r="G23" s="101">
        <f>SUM(G13:G22)</f>
        <v>911719.71</v>
      </c>
      <c r="H23" s="101">
        <f>SUM(H13:H22)</f>
        <v>810386.46</v>
      </c>
      <c r="I23" s="101">
        <f>G23/H23*100</f>
        <v>112.50431183166609</v>
      </c>
    </row>
    <row r="24" spans="1:9" ht="15.75">
      <c r="A24" s="182" t="s">
        <v>126</v>
      </c>
      <c r="B24" s="182"/>
      <c r="C24" s="182"/>
      <c r="D24" s="182"/>
      <c r="E24" s="182"/>
      <c r="F24" s="182"/>
      <c r="G24" s="182"/>
      <c r="H24" s="182"/>
      <c r="I24" s="182"/>
    </row>
    <row r="25" spans="1:9" ht="38.25" customHeight="1">
      <c r="A25" s="115" t="s">
        <v>274</v>
      </c>
      <c r="B25" s="128" t="s">
        <v>141</v>
      </c>
      <c r="C25" s="33" t="s">
        <v>109</v>
      </c>
      <c r="D25" s="119"/>
      <c r="E25" s="119"/>
      <c r="F25" s="33">
        <v>1700.21</v>
      </c>
      <c r="G25" s="119"/>
      <c r="H25" s="119"/>
      <c r="I25" s="142">
        <f t="shared" ref="I25:I30" si="1">SUM(I19:I24)</f>
        <v>112.50431183166609</v>
      </c>
    </row>
    <row r="26" spans="1:9" ht="32.25" customHeight="1">
      <c r="A26" s="115" t="s">
        <v>275</v>
      </c>
      <c r="B26" s="128" t="s">
        <v>142</v>
      </c>
      <c r="C26" s="33" t="s">
        <v>109</v>
      </c>
      <c r="D26" s="119"/>
      <c r="E26" s="119"/>
      <c r="F26" s="33">
        <v>209.74</v>
      </c>
      <c r="G26" s="119"/>
      <c r="H26" s="119"/>
      <c r="I26" s="142">
        <f t="shared" si="1"/>
        <v>225.00862366333217</v>
      </c>
    </row>
    <row r="27" spans="1:9" ht="33.75" customHeight="1">
      <c r="A27" s="115" t="s">
        <v>276</v>
      </c>
      <c r="B27" s="128" t="s">
        <v>198</v>
      </c>
      <c r="C27" s="33" t="s">
        <v>109</v>
      </c>
      <c r="D27" s="119"/>
      <c r="E27" s="119"/>
      <c r="F27" s="33">
        <v>282.60000000000002</v>
      </c>
      <c r="G27" s="119"/>
      <c r="H27" s="119"/>
      <c r="I27" s="142">
        <f t="shared" si="1"/>
        <v>450.01724732666435</v>
      </c>
    </row>
    <row r="28" spans="1:9" ht="36.75" customHeight="1">
      <c r="A28" s="115" t="s">
        <v>277</v>
      </c>
      <c r="B28" s="128" t="s">
        <v>199</v>
      </c>
      <c r="C28" s="33" t="s">
        <v>201</v>
      </c>
      <c r="D28" s="119"/>
      <c r="E28" s="119"/>
      <c r="F28" s="33">
        <v>501.51</v>
      </c>
      <c r="G28" s="119"/>
      <c r="H28" s="119"/>
      <c r="I28" s="142">
        <f t="shared" si="1"/>
        <v>900.03449465332869</v>
      </c>
    </row>
    <row r="29" spans="1:9" ht="36.75" customHeight="1">
      <c r="A29" s="115" t="s">
        <v>278</v>
      </c>
      <c r="B29" s="128" t="s">
        <v>200</v>
      </c>
      <c r="C29" s="33" t="s">
        <v>201</v>
      </c>
      <c r="D29" s="119"/>
      <c r="E29" s="119"/>
      <c r="F29" s="33">
        <v>444.92</v>
      </c>
      <c r="G29" s="119"/>
      <c r="H29" s="119"/>
      <c r="I29" s="142">
        <f t="shared" si="1"/>
        <v>1800.0689893066574</v>
      </c>
    </row>
    <row r="30" spans="1:9" ht="33.75" customHeight="1">
      <c r="A30" s="115" t="s">
        <v>279</v>
      </c>
      <c r="B30" s="128" t="s">
        <v>202</v>
      </c>
      <c r="C30" s="33" t="s">
        <v>201</v>
      </c>
      <c r="D30" s="119"/>
      <c r="E30" s="119"/>
      <c r="F30" s="33">
        <v>945.2</v>
      </c>
      <c r="G30" s="119"/>
      <c r="H30" s="119"/>
      <c r="I30" s="142">
        <f t="shared" si="1"/>
        <v>3487.6336667816486</v>
      </c>
    </row>
    <row r="31" spans="1:9" ht="31.5" customHeight="1">
      <c r="A31" s="115" t="s">
        <v>280</v>
      </c>
      <c r="B31" s="128" t="s">
        <v>203</v>
      </c>
      <c r="C31" s="33" t="s">
        <v>201</v>
      </c>
      <c r="D31" s="119"/>
      <c r="E31" s="119"/>
      <c r="F31" s="33">
        <v>401.7</v>
      </c>
      <c r="G31" s="119"/>
      <c r="H31" s="119"/>
      <c r="I31" s="142">
        <f>SUM(I24:I30)</f>
        <v>6975.2673335632971</v>
      </c>
    </row>
    <row r="32" spans="1:9" ht="23.25" customHeight="1">
      <c r="A32" s="124" t="s">
        <v>262</v>
      </c>
      <c r="B32" s="125" t="s">
        <v>110</v>
      </c>
      <c r="C32" s="111" t="s">
        <v>110</v>
      </c>
      <c r="D32" s="111" t="s">
        <v>110</v>
      </c>
      <c r="E32" s="111" t="s">
        <v>110</v>
      </c>
      <c r="F32" s="131" t="s">
        <v>110</v>
      </c>
      <c r="G32" s="96">
        <f>SUM(G25:G31)</f>
        <v>0</v>
      </c>
      <c r="H32" s="96">
        <f>SUM(H25:H31)</f>
        <v>0</v>
      </c>
      <c r="I32" s="142">
        <f>SUM(I24:I31)</f>
        <v>13950.534667126594</v>
      </c>
    </row>
    <row r="33" spans="1:9" ht="36" customHeight="1">
      <c r="A33" s="124" t="s">
        <v>178</v>
      </c>
      <c r="B33" s="132" t="s">
        <v>110</v>
      </c>
      <c r="C33" s="111" t="s">
        <v>110</v>
      </c>
      <c r="D33" s="111" t="s">
        <v>110</v>
      </c>
      <c r="E33" s="111" t="s">
        <v>110</v>
      </c>
      <c r="F33" s="111" t="s">
        <v>110</v>
      </c>
      <c r="G33" s="96">
        <f>G23+G32</f>
        <v>911719.71</v>
      </c>
      <c r="H33" s="96">
        <f>H23+H32</f>
        <v>810386.46</v>
      </c>
      <c r="I33" s="101">
        <f>G33/H33*100</f>
        <v>112.50431183166609</v>
      </c>
    </row>
    <row r="34" spans="1:9" ht="15.75">
      <c r="A34" s="182" t="s">
        <v>146</v>
      </c>
      <c r="B34" s="182"/>
      <c r="C34" s="182"/>
      <c r="D34" s="182"/>
      <c r="E34" s="182"/>
      <c r="F34" s="182"/>
      <c r="G34" s="182"/>
      <c r="H34" s="182"/>
      <c r="I34" s="182"/>
    </row>
    <row r="35" spans="1:9" ht="31.5">
      <c r="A35" s="133" t="s">
        <v>204</v>
      </c>
      <c r="B35" s="128" t="s">
        <v>205</v>
      </c>
      <c r="C35" s="33" t="s">
        <v>210</v>
      </c>
      <c r="D35" s="119"/>
      <c r="E35" s="119"/>
      <c r="F35" s="33">
        <v>1340.39</v>
      </c>
      <c r="G35" s="119"/>
      <c r="H35" s="119"/>
      <c r="I35" s="143" t="e">
        <f t="shared" ref="I35:I38" si="2">G35/H35*100</f>
        <v>#DIV/0!</v>
      </c>
    </row>
    <row r="36" spans="1:9" ht="38.25" customHeight="1">
      <c r="A36" s="133" t="s">
        <v>206</v>
      </c>
      <c r="B36" s="128" t="s">
        <v>207</v>
      </c>
      <c r="C36" s="33" t="s">
        <v>210</v>
      </c>
      <c r="D36" s="119"/>
      <c r="E36" s="119"/>
      <c r="F36" s="33">
        <v>925.47</v>
      </c>
      <c r="G36" s="119"/>
      <c r="H36" s="119"/>
      <c r="I36" s="143" t="e">
        <f t="shared" si="2"/>
        <v>#DIV/0!</v>
      </c>
    </row>
    <row r="37" spans="1:9" ht="24.75" customHeight="1">
      <c r="A37" s="133" t="s">
        <v>208</v>
      </c>
      <c r="B37" s="128" t="s">
        <v>209</v>
      </c>
      <c r="C37" s="33" t="s">
        <v>210</v>
      </c>
      <c r="D37" s="119"/>
      <c r="E37" s="119"/>
      <c r="F37" s="33">
        <v>252.33</v>
      </c>
      <c r="G37" s="119"/>
      <c r="H37" s="119"/>
      <c r="I37" s="143" t="e">
        <f t="shared" si="2"/>
        <v>#DIV/0!</v>
      </c>
    </row>
    <row r="38" spans="1:9" ht="15.75">
      <c r="A38" s="124" t="s">
        <v>262</v>
      </c>
      <c r="B38" s="125" t="s">
        <v>110</v>
      </c>
      <c r="C38" s="137" t="s">
        <v>110</v>
      </c>
      <c r="D38" s="137" t="s">
        <v>110</v>
      </c>
      <c r="E38" s="137" t="s">
        <v>110</v>
      </c>
      <c r="F38" s="131" t="s">
        <v>110</v>
      </c>
      <c r="G38" s="96">
        <f>SUM(G35:G37)</f>
        <v>0</v>
      </c>
      <c r="H38" s="96">
        <f>SUM(H35:H37)</f>
        <v>0</v>
      </c>
      <c r="I38" s="130" t="e">
        <f t="shared" si="2"/>
        <v>#DIV/0!</v>
      </c>
    </row>
    <row r="39" spans="1:9" ht="15.75">
      <c r="A39" s="182" t="s">
        <v>189</v>
      </c>
      <c r="B39" s="182"/>
      <c r="C39" s="182"/>
      <c r="D39" s="182"/>
      <c r="E39" s="182"/>
      <c r="F39" s="182"/>
      <c r="G39" s="182"/>
      <c r="H39" s="182"/>
      <c r="I39" s="182"/>
    </row>
    <row r="40" spans="1:9" ht="15.75">
      <c r="A40" s="115" t="s">
        <v>179</v>
      </c>
      <c r="B40" s="128"/>
      <c r="C40" s="119" t="s">
        <v>95</v>
      </c>
      <c r="D40" s="119"/>
      <c r="E40" s="119"/>
      <c r="F40" s="33" t="s">
        <v>180</v>
      </c>
      <c r="G40" s="119"/>
      <c r="H40" s="119"/>
      <c r="I40" s="142" t="e">
        <f t="shared" ref="I40:I42" si="3">G40/H40*100</f>
        <v>#DIV/0!</v>
      </c>
    </row>
    <row r="41" spans="1:9" ht="15.75">
      <c r="A41" s="134" t="s">
        <v>181</v>
      </c>
      <c r="B41" s="128"/>
      <c r="C41" s="119" t="s">
        <v>95</v>
      </c>
      <c r="D41" s="119"/>
      <c r="E41" s="119"/>
      <c r="F41" s="33" t="s">
        <v>182</v>
      </c>
      <c r="G41" s="119"/>
      <c r="H41" s="119"/>
      <c r="I41" s="142" t="e">
        <f t="shared" si="3"/>
        <v>#DIV/0!</v>
      </c>
    </row>
    <row r="42" spans="1:9" ht="15.75">
      <c r="A42" s="115" t="s">
        <v>183</v>
      </c>
      <c r="B42" s="128"/>
      <c r="C42" s="119" t="s">
        <v>95</v>
      </c>
      <c r="D42" s="119"/>
      <c r="E42" s="119"/>
      <c r="F42" s="33" t="s">
        <v>184</v>
      </c>
      <c r="G42" s="119"/>
      <c r="H42" s="119"/>
      <c r="I42" s="142" t="e">
        <f t="shared" si="3"/>
        <v>#DIV/0!</v>
      </c>
    </row>
    <row r="43" spans="1:9" ht="15.75">
      <c r="A43" s="115" t="s">
        <v>185</v>
      </c>
      <c r="B43" s="128"/>
      <c r="C43" s="119" t="s">
        <v>95</v>
      </c>
      <c r="D43" s="119">
        <v>157.19999999999999</v>
      </c>
      <c r="E43" s="119">
        <v>125.8</v>
      </c>
      <c r="F43" s="33">
        <v>1500</v>
      </c>
      <c r="G43" s="98">
        <f>D43*F43</f>
        <v>235799.99999999997</v>
      </c>
      <c r="H43" s="98">
        <f>E43*F43</f>
        <v>188700</v>
      </c>
      <c r="I43" s="142">
        <f>G43/H43*100</f>
        <v>124.96025437201905</v>
      </c>
    </row>
    <row r="44" spans="1:9" ht="15.75">
      <c r="A44" s="115" t="s">
        <v>186</v>
      </c>
      <c r="B44" s="128"/>
      <c r="C44" s="119" t="s">
        <v>95</v>
      </c>
      <c r="D44" s="119">
        <v>825.4</v>
      </c>
      <c r="E44" s="119">
        <v>832.5</v>
      </c>
      <c r="F44" s="33">
        <v>296.3</v>
      </c>
      <c r="G44" s="98">
        <f>D44*F44</f>
        <v>244566.02</v>
      </c>
      <c r="H44" s="98">
        <f>E44*F44</f>
        <v>246669.75</v>
      </c>
      <c r="I44" s="142">
        <f>G44/H44*100</f>
        <v>99.147147147147138</v>
      </c>
    </row>
    <row r="45" spans="1:9" ht="15.75">
      <c r="A45" s="115" t="s">
        <v>187</v>
      </c>
      <c r="B45" s="128"/>
      <c r="C45" s="119" t="s">
        <v>96</v>
      </c>
      <c r="D45" s="119"/>
      <c r="E45" s="119"/>
      <c r="F45" s="33" t="s">
        <v>188</v>
      </c>
      <c r="G45" s="119"/>
      <c r="H45" s="119"/>
      <c r="I45" s="142" t="e">
        <f t="shared" ref="I45:I46" si="4">G45/H45*100</f>
        <v>#DIV/0!</v>
      </c>
    </row>
    <row r="46" spans="1:9" ht="15.75">
      <c r="A46" s="124" t="s">
        <v>262</v>
      </c>
      <c r="B46" s="125" t="s">
        <v>110</v>
      </c>
      <c r="C46" s="111" t="s">
        <v>110</v>
      </c>
      <c r="D46" s="111" t="s">
        <v>110</v>
      </c>
      <c r="E46" s="111" t="s">
        <v>110</v>
      </c>
      <c r="F46" s="131" t="s">
        <v>110</v>
      </c>
      <c r="G46" s="96">
        <f>SUM(G40:G45)</f>
        <v>480366.01999999996</v>
      </c>
      <c r="H46" s="96">
        <f>SUM(H40:H45)</f>
        <v>435369.75</v>
      </c>
      <c r="I46" s="101">
        <f t="shared" si="4"/>
        <v>110.33518520751613</v>
      </c>
    </row>
    <row r="47" spans="1:9" ht="15.75">
      <c r="A47" s="13"/>
      <c r="B47" s="120"/>
      <c r="C47" s="13"/>
      <c r="D47" s="13"/>
      <c r="E47" s="13"/>
      <c r="F47" s="13"/>
      <c r="G47" s="13"/>
      <c r="H47" s="13"/>
      <c r="I47" s="13"/>
    </row>
    <row r="48" spans="1:9" ht="15.75">
      <c r="A48" s="183" t="s">
        <v>190</v>
      </c>
      <c r="B48" s="183"/>
      <c r="C48" s="183"/>
      <c r="D48" s="183"/>
      <c r="E48" s="183"/>
      <c r="F48" s="183"/>
      <c r="G48" s="135"/>
      <c r="H48" s="135"/>
      <c r="I48" s="135"/>
    </row>
    <row r="49" spans="1:9" ht="15.75">
      <c r="A49" s="135" t="s">
        <v>211</v>
      </c>
      <c r="B49" s="136"/>
      <c r="C49" s="135"/>
      <c r="D49" s="135"/>
      <c r="E49" s="135"/>
      <c r="F49" s="135"/>
      <c r="G49" s="135"/>
      <c r="H49" s="135"/>
      <c r="I49" s="135"/>
    </row>
    <row r="50" spans="1:9" ht="17.25" customHeight="1">
      <c r="A50" s="184" t="s">
        <v>191</v>
      </c>
      <c r="B50" s="184"/>
      <c r="C50" s="184"/>
      <c r="D50" s="184"/>
      <c r="E50" s="184"/>
      <c r="F50" s="184"/>
      <c r="G50" s="184"/>
      <c r="H50" s="184"/>
      <c r="I50" s="184"/>
    </row>
    <row r="51" spans="1:9">
      <c r="A51" s="9"/>
      <c r="B51" s="10"/>
      <c r="C51" s="9"/>
      <c r="D51" s="9"/>
      <c r="E51" s="9"/>
      <c r="F51" s="9"/>
    </row>
    <row r="52" spans="1:9">
      <c r="A52" s="9"/>
      <c r="B52" s="10"/>
      <c r="C52" s="9"/>
      <c r="D52" s="9"/>
      <c r="E52" s="9"/>
      <c r="F52" s="9"/>
    </row>
    <row r="53" spans="1:9">
      <c r="A53" s="9"/>
      <c r="B53" s="10"/>
      <c r="C53" s="9"/>
      <c r="D53" s="9"/>
      <c r="E53" s="9"/>
      <c r="F53" s="9"/>
    </row>
    <row r="54" spans="1:9">
      <c r="B54" s="7"/>
    </row>
    <row r="55" spans="1:9">
      <c r="B55" s="7"/>
    </row>
    <row r="56" spans="1:9">
      <c r="B56" s="7"/>
    </row>
    <row r="57" spans="1:9">
      <c r="B57" s="7"/>
    </row>
    <row r="58" spans="1:9">
      <c r="B58" s="7"/>
    </row>
    <row r="59" spans="1:9">
      <c r="B59" s="7"/>
    </row>
    <row r="60" spans="1:9">
      <c r="B60" s="7"/>
    </row>
    <row r="61" spans="1:9">
      <c r="B61" s="7"/>
    </row>
    <row r="62" spans="1:9">
      <c r="B62" s="7"/>
    </row>
    <row r="63" spans="1:9">
      <c r="B63" s="7"/>
    </row>
    <row r="64" spans="1:9">
      <c r="B64" s="7"/>
    </row>
    <row r="65" spans="2:2">
      <c r="B65" s="7"/>
    </row>
    <row r="66" spans="2:2">
      <c r="B66" s="7"/>
    </row>
    <row r="67" spans="2:2">
      <c r="B67" s="7"/>
    </row>
    <row r="68" spans="2:2">
      <c r="B68" s="7"/>
    </row>
    <row r="69" spans="2:2">
      <c r="B69" s="7"/>
    </row>
    <row r="70" spans="2:2">
      <c r="B70" s="7"/>
    </row>
    <row r="71" spans="2:2">
      <c r="B71" s="7"/>
    </row>
    <row r="72" spans="2:2">
      <c r="B72" s="7"/>
    </row>
    <row r="73" spans="2:2">
      <c r="B73" s="7"/>
    </row>
    <row r="74" spans="2:2">
      <c r="B74" s="7"/>
    </row>
    <row r="75" spans="2:2">
      <c r="B75" s="7"/>
    </row>
    <row r="76" spans="2:2">
      <c r="B76" s="7"/>
    </row>
    <row r="77" spans="2:2">
      <c r="B77" s="7"/>
    </row>
    <row r="78" spans="2:2">
      <c r="B78" s="7"/>
    </row>
    <row r="79" spans="2:2">
      <c r="B79" s="7"/>
    </row>
    <row r="80" spans="2:2">
      <c r="B80" s="7"/>
    </row>
    <row r="81" spans="2:2">
      <c r="B81" s="7"/>
    </row>
    <row r="82" spans="2:2">
      <c r="B82" s="7"/>
    </row>
    <row r="83" spans="2:2">
      <c r="B83" s="7"/>
    </row>
    <row r="84" spans="2:2">
      <c r="B84" s="7"/>
    </row>
    <row r="85" spans="2:2">
      <c r="B85" s="7"/>
    </row>
    <row r="86" spans="2:2">
      <c r="B86" s="7"/>
    </row>
    <row r="87" spans="2:2">
      <c r="B87" s="7"/>
    </row>
    <row r="88" spans="2:2">
      <c r="B88" s="7"/>
    </row>
    <row r="89" spans="2:2">
      <c r="B89" s="7"/>
    </row>
    <row r="90" spans="2:2">
      <c r="B90" s="7"/>
    </row>
    <row r="91" spans="2:2">
      <c r="B91" s="7"/>
    </row>
    <row r="92" spans="2:2">
      <c r="B92" s="7"/>
    </row>
    <row r="93" spans="2:2">
      <c r="B93" s="7"/>
    </row>
    <row r="94" spans="2:2">
      <c r="B94" s="7"/>
    </row>
    <row r="95" spans="2:2">
      <c r="B95" s="7"/>
    </row>
    <row r="96" spans="2:2">
      <c r="B96" s="7"/>
    </row>
    <row r="97" spans="2:2">
      <c r="B97" s="7"/>
    </row>
    <row r="98" spans="2:2">
      <c r="B98" s="7"/>
    </row>
    <row r="99" spans="2:2">
      <c r="B99" s="7"/>
    </row>
    <row r="100" spans="2:2">
      <c r="B100" s="7"/>
    </row>
    <row r="101" spans="2:2">
      <c r="B101" s="7"/>
    </row>
    <row r="102" spans="2:2">
      <c r="B102" s="7"/>
    </row>
    <row r="103" spans="2:2">
      <c r="B103" s="7"/>
    </row>
    <row r="104" spans="2:2">
      <c r="B104" s="7"/>
    </row>
    <row r="105" spans="2:2">
      <c r="B105" s="7"/>
    </row>
    <row r="106" spans="2:2">
      <c r="B106" s="7"/>
    </row>
    <row r="107" spans="2:2">
      <c r="B107" s="7"/>
    </row>
    <row r="108" spans="2:2">
      <c r="B108" s="7"/>
    </row>
    <row r="109" spans="2:2">
      <c r="B109" s="7"/>
    </row>
    <row r="110" spans="2:2">
      <c r="B110" s="7"/>
    </row>
    <row r="111" spans="2:2">
      <c r="B111" s="7"/>
    </row>
    <row r="112" spans="2:2">
      <c r="B112" s="7"/>
    </row>
    <row r="113" spans="2:2">
      <c r="B113" s="7"/>
    </row>
    <row r="114" spans="2:2">
      <c r="B114" s="7"/>
    </row>
    <row r="115" spans="2:2">
      <c r="B115" s="7"/>
    </row>
    <row r="116" spans="2:2">
      <c r="B116" s="7"/>
    </row>
    <row r="117" spans="2:2">
      <c r="B117" s="7"/>
    </row>
    <row r="118" spans="2:2">
      <c r="B118" s="7"/>
    </row>
    <row r="119" spans="2:2">
      <c r="B119" s="7"/>
    </row>
    <row r="120" spans="2:2">
      <c r="B120" s="7"/>
    </row>
    <row r="121" spans="2:2">
      <c r="B121" s="7"/>
    </row>
    <row r="122" spans="2:2">
      <c r="B122" s="7"/>
    </row>
    <row r="123" spans="2:2">
      <c r="B123" s="7"/>
    </row>
    <row r="124" spans="2:2">
      <c r="B124" s="7"/>
    </row>
    <row r="125" spans="2:2">
      <c r="B125" s="7"/>
    </row>
    <row r="126" spans="2:2">
      <c r="B126" s="7"/>
    </row>
    <row r="127" spans="2:2">
      <c r="B127" s="7"/>
    </row>
    <row r="128" spans="2:2">
      <c r="B128" s="7"/>
    </row>
    <row r="129" spans="2:2">
      <c r="B129" s="7"/>
    </row>
    <row r="130" spans="2:2">
      <c r="B130" s="7"/>
    </row>
    <row r="131" spans="2:2">
      <c r="B131" s="7"/>
    </row>
    <row r="132" spans="2:2">
      <c r="B132" s="7"/>
    </row>
    <row r="133" spans="2:2">
      <c r="B133" s="7"/>
    </row>
    <row r="134" spans="2:2">
      <c r="B134" s="7"/>
    </row>
    <row r="135" spans="2:2">
      <c r="B135" s="7"/>
    </row>
    <row r="136" spans="2:2">
      <c r="B136" s="7"/>
    </row>
    <row r="137" spans="2:2">
      <c r="B137" s="7"/>
    </row>
    <row r="138" spans="2:2">
      <c r="B138" s="7"/>
    </row>
    <row r="139" spans="2:2">
      <c r="B139" s="7"/>
    </row>
    <row r="140" spans="2:2">
      <c r="B140" s="7"/>
    </row>
    <row r="141" spans="2:2">
      <c r="B141" s="7"/>
    </row>
    <row r="142" spans="2:2">
      <c r="B142" s="7"/>
    </row>
    <row r="143" spans="2:2">
      <c r="B143" s="7"/>
    </row>
    <row r="144" spans="2:2">
      <c r="B144" s="7"/>
    </row>
    <row r="145" spans="2:2">
      <c r="B145" s="7"/>
    </row>
    <row r="146" spans="2:2">
      <c r="B146" s="7"/>
    </row>
    <row r="147" spans="2:2">
      <c r="B147" s="7"/>
    </row>
    <row r="148" spans="2:2">
      <c r="B148" s="7"/>
    </row>
    <row r="149" spans="2:2">
      <c r="B149" s="7"/>
    </row>
    <row r="150" spans="2:2">
      <c r="B150" s="7"/>
    </row>
    <row r="151" spans="2:2">
      <c r="B151" s="7"/>
    </row>
    <row r="152" spans="2:2">
      <c r="B152" s="7"/>
    </row>
    <row r="153" spans="2:2">
      <c r="B153" s="7"/>
    </row>
    <row r="154" spans="2:2">
      <c r="B154" s="7"/>
    </row>
    <row r="155" spans="2:2">
      <c r="B155" s="7"/>
    </row>
    <row r="156" spans="2:2">
      <c r="B156" s="7"/>
    </row>
    <row r="157" spans="2:2">
      <c r="B157" s="7"/>
    </row>
    <row r="158" spans="2:2">
      <c r="B158" s="7"/>
    </row>
    <row r="159" spans="2:2">
      <c r="B159" s="7"/>
    </row>
    <row r="160" spans="2:2">
      <c r="B160" s="7"/>
    </row>
    <row r="161" spans="2:2">
      <c r="B161" s="7"/>
    </row>
    <row r="162" spans="2:2">
      <c r="B162" s="7"/>
    </row>
    <row r="163" spans="2:2">
      <c r="B163" s="7"/>
    </row>
    <row r="164" spans="2:2">
      <c r="B164" s="7"/>
    </row>
    <row r="165" spans="2:2">
      <c r="B165" s="7"/>
    </row>
    <row r="166" spans="2:2">
      <c r="B166" s="7"/>
    </row>
    <row r="167" spans="2:2">
      <c r="B167" s="7"/>
    </row>
    <row r="168" spans="2:2">
      <c r="B168" s="7"/>
    </row>
    <row r="169" spans="2:2">
      <c r="B169" s="7"/>
    </row>
    <row r="170" spans="2:2">
      <c r="B170" s="7"/>
    </row>
    <row r="171" spans="2:2">
      <c r="B171" s="7"/>
    </row>
    <row r="172" spans="2:2">
      <c r="B172" s="7"/>
    </row>
    <row r="173" spans="2:2">
      <c r="B173" s="7"/>
    </row>
    <row r="174" spans="2:2">
      <c r="B174" s="7"/>
    </row>
    <row r="175" spans="2:2">
      <c r="B175" s="7"/>
    </row>
    <row r="176" spans="2:2">
      <c r="B176" s="7"/>
    </row>
    <row r="177" spans="2:2">
      <c r="B177" s="7"/>
    </row>
    <row r="178" spans="2:2">
      <c r="B178" s="7"/>
    </row>
    <row r="179" spans="2:2">
      <c r="B179" s="7"/>
    </row>
    <row r="180" spans="2:2">
      <c r="B180" s="7"/>
    </row>
    <row r="181" spans="2:2">
      <c r="B181" s="7"/>
    </row>
    <row r="182" spans="2:2">
      <c r="B182" s="7"/>
    </row>
    <row r="183" spans="2:2">
      <c r="B183" s="7"/>
    </row>
    <row r="184" spans="2:2">
      <c r="B184" s="7"/>
    </row>
    <row r="185" spans="2:2">
      <c r="B185" s="7"/>
    </row>
    <row r="186" spans="2:2">
      <c r="B186" s="7"/>
    </row>
    <row r="187" spans="2:2">
      <c r="B187" s="7"/>
    </row>
    <row r="188" spans="2:2">
      <c r="B188" s="7"/>
    </row>
    <row r="189" spans="2:2">
      <c r="B189" s="7"/>
    </row>
    <row r="190" spans="2:2">
      <c r="B190" s="7"/>
    </row>
    <row r="191" spans="2:2">
      <c r="B191" s="7"/>
    </row>
    <row r="192" spans="2:2">
      <c r="B192" s="7"/>
    </row>
    <row r="193" spans="2:2">
      <c r="B193" s="7"/>
    </row>
    <row r="194" spans="2:2">
      <c r="B194" s="7"/>
    </row>
    <row r="195" spans="2:2">
      <c r="B195" s="7"/>
    </row>
    <row r="196" spans="2:2">
      <c r="B196" s="7"/>
    </row>
    <row r="197" spans="2:2">
      <c r="B197" s="7"/>
    </row>
    <row r="198" spans="2:2">
      <c r="B198" s="7"/>
    </row>
    <row r="199" spans="2:2">
      <c r="B199" s="7"/>
    </row>
    <row r="200" spans="2:2">
      <c r="B200" s="7"/>
    </row>
    <row r="201" spans="2:2">
      <c r="B201" s="7"/>
    </row>
    <row r="202" spans="2:2">
      <c r="B202" s="7"/>
    </row>
    <row r="203" spans="2:2">
      <c r="B203" s="7"/>
    </row>
    <row r="204" spans="2:2">
      <c r="B204" s="7"/>
    </row>
    <row r="205" spans="2:2">
      <c r="B205" s="7"/>
    </row>
    <row r="206" spans="2:2">
      <c r="B206" s="7"/>
    </row>
    <row r="207" spans="2:2">
      <c r="B207" s="7"/>
    </row>
    <row r="208" spans="2:2">
      <c r="B208" s="7"/>
    </row>
    <row r="209" spans="2:2">
      <c r="B209" s="7"/>
    </row>
    <row r="210" spans="2:2">
      <c r="B210" s="7"/>
    </row>
    <row r="211" spans="2:2">
      <c r="B211" s="7"/>
    </row>
    <row r="212" spans="2:2">
      <c r="B212" s="7"/>
    </row>
    <row r="213" spans="2:2">
      <c r="B213" s="7"/>
    </row>
    <row r="214" spans="2:2">
      <c r="B214" s="7"/>
    </row>
    <row r="215" spans="2:2">
      <c r="B215" s="7"/>
    </row>
    <row r="216" spans="2:2">
      <c r="B216" s="7"/>
    </row>
    <row r="217" spans="2:2">
      <c r="B217" s="7"/>
    </row>
    <row r="218" spans="2:2">
      <c r="B218" s="7"/>
    </row>
    <row r="219" spans="2:2">
      <c r="B219" s="7"/>
    </row>
    <row r="220" spans="2:2">
      <c r="B220" s="7"/>
    </row>
    <row r="221" spans="2:2">
      <c r="B221" s="7"/>
    </row>
    <row r="222" spans="2:2">
      <c r="B222" s="7"/>
    </row>
    <row r="223" spans="2:2">
      <c r="B223" s="7"/>
    </row>
    <row r="224" spans="2:2">
      <c r="B224" s="7"/>
    </row>
    <row r="225" spans="2:2">
      <c r="B225" s="7"/>
    </row>
    <row r="226" spans="2:2">
      <c r="B226" s="7"/>
    </row>
    <row r="227" spans="2:2">
      <c r="B227" s="7"/>
    </row>
    <row r="228" spans="2:2">
      <c r="B228" s="7"/>
    </row>
    <row r="229" spans="2:2">
      <c r="B229" s="7"/>
    </row>
    <row r="230" spans="2:2">
      <c r="B230" s="7"/>
    </row>
    <row r="231" spans="2:2">
      <c r="B231" s="7"/>
    </row>
    <row r="232" spans="2:2">
      <c r="B232" s="7"/>
    </row>
    <row r="233" spans="2:2">
      <c r="B233" s="7"/>
    </row>
    <row r="234" spans="2:2">
      <c r="B234" s="7"/>
    </row>
    <row r="235" spans="2:2">
      <c r="B235" s="7"/>
    </row>
    <row r="236" spans="2:2">
      <c r="B236" s="7"/>
    </row>
    <row r="237" spans="2:2">
      <c r="B237" s="7"/>
    </row>
    <row r="238" spans="2:2">
      <c r="B238" s="7"/>
    </row>
    <row r="239" spans="2:2">
      <c r="B239" s="7"/>
    </row>
    <row r="240" spans="2:2">
      <c r="B240" s="7"/>
    </row>
    <row r="241" spans="2:2">
      <c r="B241" s="7"/>
    </row>
    <row r="242" spans="2:2">
      <c r="B242" s="7"/>
    </row>
    <row r="243" spans="2:2">
      <c r="B243" s="7"/>
    </row>
    <row r="244" spans="2:2">
      <c r="B244" s="7"/>
    </row>
    <row r="245" spans="2:2">
      <c r="B245" s="7"/>
    </row>
    <row r="246" spans="2:2">
      <c r="B246" s="7"/>
    </row>
    <row r="247" spans="2:2">
      <c r="B247" s="7"/>
    </row>
    <row r="248" spans="2:2">
      <c r="B248" s="7"/>
    </row>
    <row r="249" spans="2:2">
      <c r="B249" s="7"/>
    </row>
    <row r="250" spans="2:2">
      <c r="B250" s="7"/>
    </row>
    <row r="251" spans="2:2">
      <c r="B251" s="7"/>
    </row>
    <row r="252" spans="2:2">
      <c r="B252" s="7"/>
    </row>
    <row r="253" spans="2:2">
      <c r="B253" s="7"/>
    </row>
    <row r="254" spans="2:2">
      <c r="B254" s="7"/>
    </row>
    <row r="255" spans="2:2">
      <c r="B255" s="7"/>
    </row>
    <row r="256" spans="2:2">
      <c r="B256" s="7"/>
    </row>
    <row r="257" spans="2:2">
      <c r="B257" s="7"/>
    </row>
    <row r="258" spans="2:2">
      <c r="B258" s="7"/>
    </row>
    <row r="259" spans="2:2">
      <c r="B259" s="7"/>
    </row>
    <row r="260" spans="2:2">
      <c r="B260" s="7"/>
    </row>
    <row r="261" spans="2:2">
      <c r="B261" s="7"/>
    </row>
    <row r="262" spans="2:2">
      <c r="B262" s="7"/>
    </row>
    <row r="263" spans="2:2">
      <c r="B263" s="7"/>
    </row>
    <row r="264" spans="2:2">
      <c r="B264" s="7"/>
    </row>
    <row r="265" spans="2:2">
      <c r="B265" s="7"/>
    </row>
    <row r="266" spans="2:2">
      <c r="B266" s="7"/>
    </row>
    <row r="267" spans="2:2">
      <c r="B267" s="7"/>
    </row>
    <row r="268" spans="2:2">
      <c r="B268" s="7"/>
    </row>
    <row r="269" spans="2:2">
      <c r="B269" s="7"/>
    </row>
    <row r="270" spans="2:2">
      <c r="B270" s="7"/>
    </row>
    <row r="271" spans="2:2">
      <c r="B271" s="7"/>
    </row>
    <row r="272" spans="2:2">
      <c r="B272" s="7"/>
    </row>
    <row r="273" spans="2:2">
      <c r="B273" s="7"/>
    </row>
    <row r="274" spans="2:2">
      <c r="B274" s="7"/>
    </row>
    <row r="275" spans="2:2">
      <c r="B275" s="7"/>
    </row>
    <row r="276" spans="2:2">
      <c r="B276" s="7"/>
    </row>
    <row r="277" spans="2:2">
      <c r="B277" s="7"/>
    </row>
    <row r="278" spans="2:2">
      <c r="B278" s="7"/>
    </row>
    <row r="279" spans="2:2">
      <c r="B279" s="7"/>
    </row>
    <row r="280" spans="2:2">
      <c r="B280" s="7"/>
    </row>
    <row r="281" spans="2:2">
      <c r="B281" s="7"/>
    </row>
    <row r="282" spans="2:2">
      <c r="B282" s="7"/>
    </row>
    <row r="283" spans="2:2">
      <c r="B283" s="7"/>
    </row>
    <row r="284" spans="2:2">
      <c r="B284" s="7"/>
    </row>
    <row r="285" spans="2:2">
      <c r="B285" s="7"/>
    </row>
    <row r="286" spans="2:2">
      <c r="B286" s="7"/>
    </row>
    <row r="287" spans="2:2">
      <c r="B287" s="7"/>
    </row>
    <row r="288" spans="2:2">
      <c r="B288" s="7"/>
    </row>
    <row r="289" spans="2:2">
      <c r="B289" s="7"/>
    </row>
    <row r="290" spans="2:2">
      <c r="B290" s="7"/>
    </row>
    <row r="291" spans="2:2">
      <c r="B291" s="7"/>
    </row>
    <row r="292" spans="2:2">
      <c r="B292" s="7"/>
    </row>
    <row r="293" spans="2:2">
      <c r="B293" s="7"/>
    </row>
    <row r="294" spans="2:2">
      <c r="B294" s="7"/>
    </row>
    <row r="295" spans="2:2">
      <c r="B295" s="7"/>
    </row>
    <row r="296" spans="2:2">
      <c r="B296" s="7"/>
    </row>
    <row r="297" spans="2:2">
      <c r="B297" s="7"/>
    </row>
    <row r="298" spans="2:2">
      <c r="B298" s="7"/>
    </row>
    <row r="299" spans="2:2">
      <c r="B299" s="7"/>
    </row>
    <row r="300" spans="2:2">
      <c r="B300" s="7"/>
    </row>
    <row r="301" spans="2:2">
      <c r="B301" s="7"/>
    </row>
    <row r="302" spans="2:2">
      <c r="B302" s="7"/>
    </row>
    <row r="303" spans="2:2">
      <c r="B303" s="7"/>
    </row>
    <row r="304" spans="2:2">
      <c r="B304" s="7"/>
    </row>
    <row r="305" spans="2:2">
      <c r="B305" s="7"/>
    </row>
    <row r="306" spans="2:2">
      <c r="B306" s="7"/>
    </row>
    <row r="307" spans="2:2">
      <c r="B307" s="7"/>
    </row>
    <row r="308" spans="2:2">
      <c r="B308" s="7"/>
    </row>
    <row r="309" spans="2:2">
      <c r="B309" s="7"/>
    </row>
    <row r="310" spans="2:2">
      <c r="B310" s="7"/>
    </row>
    <row r="311" spans="2:2">
      <c r="B311" s="7"/>
    </row>
    <row r="312" spans="2:2">
      <c r="B312" s="7"/>
    </row>
    <row r="313" spans="2:2">
      <c r="B313" s="7"/>
    </row>
    <row r="314" spans="2:2">
      <c r="B314" s="7"/>
    </row>
    <row r="315" spans="2:2">
      <c r="B315" s="7"/>
    </row>
    <row r="316" spans="2:2">
      <c r="B316" s="7"/>
    </row>
    <row r="317" spans="2:2">
      <c r="B317" s="7"/>
    </row>
    <row r="318" spans="2:2">
      <c r="B318" s="7"/>
    </row>
    <row r="319" spans="2:2">
      <c r="B319" s="7"/>
    </row>
    <row r="320" spans="2:2">
      <c r="B320" s="7"/>
    </row>
    <row r="321" spans="2:2">
      <c r="B321" s="7"/>
    </row>
    <row r="322" spans="2:2">
      <c r="B322" s="7"/>
    </row>
    <row r="323" spans="2:2">
      <c r="B323" s="7"/>
    </row>
    <row r="324" spans="2:2">
      <c r="B324" s="7"/>
    </row>
    <row r="325" spans="2:2">
      <c r="B325" s="7"/>
    </row>
    <row r="326" spans="2:2">
      <c r="B326" s="7"/>
    </row>
    <row r="327" spans="2:2">
      <c r="B327" s="7"/>
    </row>
    <row r="328" spans="2:2">
      <c r="B328" s="7"/>
    </row>
    <row r="329" spans="2:2">
      <c r="B329" s="7"/>
    </row>
    <row r="330" spans="2:2">
      <c r="B330" s="7"/>
    </row>
    <row r="331" spans="2:2">
      <c r="B331" s="7"/>
    </row>
    <row r="332" spans="2:2">
      <c r="B332" s="7"/>
    </row>
    <row r="333" spans="2:2">
      <c r="B333" s="7"/>
    </row>
    <row r="334" spans="2:2">
      <c r="B334" s="7"/>
    </row>
    <row r="335" spans="2:2">
      <c r="B335" s="7"/>
    </row>
    <row r="336" spans="2:2">
      <c r="B336" s="7"/>
    </row>
    <row r="337" spans="2:2">
      <c r="B337" s="7"/>
    </row>
    <row r="338" spans="2:2">
      <c r="B338" s="7"/>
    </row>
    <row r="339" spans="2:2">
      <c r="B339" s="7"/>
    </row>
    <row r="340" spans="2:2">
      <c r="B340" s="7"/>
    </row>
    <row r="341" spans="2:2">
      <c r="B341" s="7"/>
    </row>
    <row r="342" spans="2:2">
      <c r="B342" s="7"/>
    </row>
    <row r="343" spans="2:2">
      <c r="B343" s="7"/>
    </row>
    <row r="344" spans="2:2">
      <c r="B344" s="7"/>
    </row>
    <row r="345" spans="2:2">
      <c r="B345" s="7"/>
    </row>
    <row r="346" spans="2:2">
      <c r="B346" s="7"/>
    </row>
    <row r="347" spans="2:2">
      <c r="B347" s="7"/>
    </row>
    <row r="348" spans="2:2">
      <c r="B348" s="7"/>
    </row>
    <row r="349" spans="2:2">
      <c r="B349" s="7"/>
    </row>
    <row r="350" spans="2:2">
      <c r="B350" s="7"/>
    </row>
    <row r="351" spans="2:2">
      <c r="B351" s="7"/>
    </row>
    <row r="352" spans="2:2">
      <c r="B352" s="7"/>
    </row>
    <row r="353" spans="2:2">
      <c r="B353" s="7"/>
    </row>
    <row r="354" spans="2:2">
      <c r="B354" s="7"/>
    </row>
    <row r="355" spans="2:2">
      <c r="B355" s="7"/>
    </row>
    <row r="356" spans="2:2">
      <c r="B356" s="7"/>
    </row>
    <row r="357" spans="2:2">
      <c r="B357" s="7"/>
    </row>
    <row r="358" spans="2:2">
      <c r="B358" s="7"/>
    </row>
    <row r="359" spans="2:2">
      <c r="B359" s="7"/>
    </row>
    <row r="360" spans="2:2">
      <c r="B360" s="7"/>
    </row>
    <row r="361" spans="2:2">
      <c r="B361" s="7"/>
    </row>
    <row r="362" spans="2:2">
      <c r="B362" s="7"/>
    </row>
    <row r="363" spans="2:2">
      <c r="B363" s="7"/>
    </row>
    <row r="364" spans="2:2">
      <c r="B364" s="7"/>
    </row>
    <row r="365" spans="2:2">
      <c r="B365" s="7"/>
    </row>
    <row r="366" spans="2:2">
      <c r="B366" s="7"/>
    </row>
    <row r="367" spans="2:2">
      <c r="B367" s="7"/>
    </row>
    <row r="368" spans="2:2">
      <c r="B368" s="7"/>
    </row>
    <row r="369" spans="2:2">
      <c r="B369" s="7"/>
    </row>
    <row r="370" spans="2:2">
      <c r="B370" s="7"/>
    </row>
    <row r="371" spans="2:2">
      <c r="B371" s="7"/>
    </row>
    <row r="372" spans="2:2">
      <c r="B372" s="7"/>
    </row>
    <row r="373" spans="2:2">
      <c r="B373" s="7"/>
    </row>
    <row r="374" spans="2:2">
      <c r="B374" s="7"/>
    </row>
    <row r="375" spans="2:2">
      <c r="B375" s="7"/>
    </row>
    <row r="376" spans="2:2">
      <c r="B376" s="7"/>
    </row>
    <row r="377" spans="2:2">
      <c r="B377" s="7"/>
    </row>
    <row r="378" spans="2:2">
      <c r="B378" s="7"/>
    </row>
    <row r="379" spans="2:2">
      <c r="B379" s="7"/>
    </row>
    <row r="380" spans="2:2">
      <c r="B380" s="7"/>
    </row>
    <row r="381" spans="2:2">
      <c r="B381" s="7"/>
    </row>
    <row r="382" spans="2:2">
      <c r="B382" s="7"/>
    </row>
    <row r="383" spans="2:2">
      <c r="B383" s="7"/>
    </row>
    <row r="384" spans="2:2">
      <c r="B384" s="7"/>
    </row>
    <row r="385" spans="2:2">
      <c r="B385" s="7"/>
    </row>
    <row r="386" spans="2:2">
      <c r="B386" s="7"/>
    </row>
    <row r="387" spans="2:2">
      <c r="B387" s="7"/>
    </row>
    <row r="388" spans="2:2">
      <c r="B388" s="7"/>
    </row>
    <row r="389" spans="2:2">
      <c r="B389" s="7"/>
    </row>
    <row r="390" spans="2:2">
      <c r="B390" s="7"/>
    </row>
    <row r="391" spans="2:2">
      <c r="B391" s="7"/>
    </row>
    <row r="392" spans="2:2">
      <c r="B392" s="7"/>
    </row>
    <row r="393" spans="2:2">
      <c r="B393" s="7"/>
    </row>
    <row r="394" spans="2:2">
      <c r="B394" s="7"/>
    </row>
    <row r="395" spans="2:2">
      <c r="B395" s="7"/>
    </row>
    <row r="396" spans="2:2">
      <c r="B396" s="7"/>
    </row>
    <row r="397" spans="2:2">
      <c r="B397" s="7"/>
    </row>
    <row r="398" spans="2:2">
      <c r="B398" s="7"/>
    </row>
    <row r="399" spans="2:2">
      <c r="B399" s="7"/>
    </row>
    <row r="400" spans="2:2">
      <c r="B400" s="7"/>
    </row>
    <row r="401" spans="2:2">
      <c r="B401" s="7"/>
    </row>
    <row r="402" spans="2:2">
      <c r="B402" s="7"/>
    </row>
    <row r="403" spans="2:2">
      <c r="B403" s="7"/>
    </row>
    <row r="404" spans="2:2">
      <c r="B404" s="7"/>
    </row>
    <row r="405" spans="2:2">
      <c r="B405" s="7"/>
    </row>
    <row r="406" spans="2:2">
      <c r="B406" s="7"/>
    </row>
    <row r="407" spans="2:2">
      <c r="B407" s="7"/>
    </row>
    <row r="408" spans="2:2">
      <c r="B408" s="7"/>
    </row>
    <row r="409" spans="2:2">
      <c r="B409" s="7"/>
    </row>
    <row r="410" spans="2:2">
      <c r="B410" s="7"/>
    </row>
    <row r="411" spans="2:2">
      <c r="B411" s="7"/>
    </row>
    <row r="412" spans="2:2">
      <c r="B412" s="7"/>
    </row>
    <row r="413" spans="2:2">
      <c r="B413" s="7"/>
    </row>
    <row r="414" spans="2:2">
      <c r="B414" s="7"/>
    </row>
    <row r="415" spans="2:2">
      <c r="B415" s="7"/>
    </row>
    <row r="416" spans="2:2">
      <c r="B416" s="7"/>
    </row>
    <row r="417" spans="2:2">
      <c r="B417" s="7"/>
    </row>
    <row r="418" spans="2:2">
      <c r="B418" s="7"/>
    </row>
    <row r="419" spans="2:2">
      <c r="B419" s="7"/>
    </row>
    <row r="420" spans="2:2">
      <c r="B420" s="7"/>
    </row>
    <row r="421" spans="2:2">
      <c r="B421" s="7"/>
    </row>
    <row r="422" spans="2:2">
      <c r="B422" s="7"/>
    </row>
    <row r="423" spans="2:2">
      <c r="B423" s="7"/>
    </row>
    <row r="424" spans="2:2">
      <c r="B424" s="7"/>
    </row>
    <row r="425" spans="2:2">
      <c r="B425" s="7"/>
    </row>
    <row r="426" spans="2:2">
      <c r="B426" s="7"/>
    </row>
    <row r="427" spans="2:2">
      <c r="B427" s="7"/>
    </row>
    <row r="428" spans="2:2">
      <c r="B428" s="7"/>
    </row>
    <row r="429" spans="2:2">
      <c r="B429" s="7"/>
    </row>
    <row r="430" spans="2:2">
      <c r="B430" s="7"/>
    </row>
    <row r="431" spans="2:2">
      <c r="B431" s="7"/>
    </row>
    <row r="432" spans="2:2">
      <c r="B432" s="7"/>
    </row>
    <row r="433" spans="2:2">
      <c r="B433" s="7"/>
    </row>
    <row r="434" spans="2:2">
      <c r="B434" s="7"/>
    </row>
    <row r="435" spans="2:2">
      <c r="B435" s="7"/>
    </row>
    <row r="436" spans="2:2">
      <c r="B436" s="7"/>
    </row>
    <row r="437" spans="2:2">
      <c r="B437" s="7"/>
    </row>
    <row r="438" spans="2:2">
      <c r="B438" s="7"/>
    </row>
    <row r="439" spans="2:2">
      <c r="B439" s="7"/>
    </row>
    <row r="440" spans="2:2">
      <c r="B440" s="7"/>
    </row>
    <row r="441" spans="2:2">
      <c r="B441" s="7"/>
    </row>
    <row r="442" spans="2:2">
      <c r="B442" s="7"/>
    </row>
    <row r="443" spans="2:2">
      <c r="B443" s="7"/>
    </row>
    <row r="444" spans="2:2">
      <c r="B444" s="7"/>
    </row>
    <row r="445" spans="2:2">
      <c r="B445" s="7"/>
    </row>
    <row r="446" spans="2:2">
      <c r="B446" s="7"/>
    </row>
    <row r="447" spans="2:2">
      <c r="B447" s="7"/>
    </row>
    <row r="448" spans="2:2">
      <c r="B448" s="7"/>
    </row>
    <row r="449" spans="2:2">
      <c r="B449" s="7"/>
    </row>
    <row r="450" spans="2:2">
      <c r="B450" s="7"/>
    </row>
    <row r="451" spans="2:2">
      <c r="B451" s="7"/>
    </row>
    <row r="452" spans="2:2">
      <c r="B452" s="7"/>
    </row>
    <row r="453" spans="2:2">
      <c r="B453" s="7"/>
    </row>
    <row r="454" spans="2:2">
      <c r="B454" s="7"/>
    </row>
    <row r="455" spans="2:2">
      <c r="B455" s="7"/>
    </row>
    <row r="456" spans="2:2">
      <c r="B456" s="7"/>
    </row>
    <row r="457" spans="2:2">
      <c r="B457" s="7"/>
    </row>
    <row r="458" spans="2:2">
      <c r="B458" s="7"/>
    </row>
    <row r="459" spans="2:2">
      <c r="B459" s="7"/>
    </row>
    <row r="460" spans="2:2">
      <c r="B460" s="7"/>
    </row>
    <row r="461" spans="2:2">
      <c r="B461" s="7"/>
    </row>
    <row r="462" spans="2:2">
      <c r="B462" s="7"/>
    </row>
    <row r="463" spans="2:2">
      <c r="B463" s="7"/>
    </row>
    <row r="464" spans="2:2">
      <c r="B464" s="7"/>
    </row>
    <row r="465" spans="2:2">
      <c r="B465" s="7"/>
    </row>
    <row r="466" spans="2:2">
      <c r="B466" s="7"/>
    </row>
    <row r="467" spans="2:2">
      <c r="B467" s="7"/>
    </row>
    <row r="468" spans="2:2">
      <c r="B468" s="7"/>
    </row>
    <row r="469" spans="2:2">
      <c r="B469" s="7"/>
    </row>
    <row r="470" spans="2:2">
      <c r="B470" s="7"/>
    </row>
    <row r="471" spans="2:2">
      <c r="B471" s="7"/>
    </row>
    <row r="472" spans="2:2">
      <c r="B472" s="7"/>
    </row>
    <row r="473" spans="2:2">
      <c r="B473" s="7"/>
    </row>
    <row r="474" spans="2:2">
      <c r="B474" s="7"/>
    </row>
    <row r="475" spans="2:2">
      <c r="B475" s="7"/>
    </row>
    <row r="476" spans="2:2">
      <c r="B476" s="7"/>
    </row>
    <row r="477" spans="2:2">
      <c r="B477" s="7"/>
    </row>
    <row r="478" spans="2:2">
      <c r="B478" s="7"/>
    </row>
    <row r="479" spans="2:2">
      <c r="B479" s="7"/>
    </row>
    <row r="480" spans="2:2">
      <c r="B480" s="7"/>
    </row>
    <row r="481" spans="2:2">
      <c r="B481" s="7"/>
    </row>
    <row r="482" spans="2:2">
      <c r="B482" s="7"/>
    </row>
    <row r="483" spans="2:2">
      <c r="B483" s="7"/>
    </row>
    <row r="484" spans="2:2">
      <c r="B484" s="7"/>
    </row>
    <row r="485" spans="2:2">
      <c r="B485" s="7"/>
    </row>
    <row r="486" spans="2:2">
      <c r="B486" s="7"/>
    </row>
    <row r="487" spans="2:2">
      <c r="B487" s="7"/>
    </row>
    <row r="488" spans="2:2">
      <c r="B488" s="7"/>
    </row>
    <row r="489" spans="2:2">
      <c r="B489" s="7"/>
    </row>
    <row r="490" spans="2:2">
      <c r="B490" s="7"/>
    </row>
    <row r="491" spans="2:2">
      <c r="B491" s="7"/>
    </row>
    <row r="492" spans="2:2">
      <c r="B492" s="7"/>
    </row>
    <row r="493" spans="2:2">
      <c r="B493" s="7"/>
    </row>
  </sheetData>
  <mergeCells count="17">
    <mergeCell ref="A39:I39"/>
    <mergeCell ref="A48:F48"/>
    <mergeCell ref="A50:I50"/>
    <mergeCell ref="A10:I10"/>
    <mergeCell ref="A11:I11"/>
    <mergeCell ref="A24:I24"/>
    <mergeCell ref="A34:I34"/>
    <mergeCell ref="G6:G8"/>
    <mergeCell ref="H6:H8"/>
    <mergeCell ref="A2:I2"/>
    <mergeCell ref="A3:I3"/>
    <mergeCell ref="A5:A8"/>
    <mergeCell ref="B5:B8"/>
    <mergeCell ref="C5:E7"/>
    <mergeCell ref="F5:F8"/>
    <mergeCell ref="G5:H5"/>
    <mergeCell ref="I5:I8"/>
  </mergeCells>
  <phoneticPr fontId="11" type="noConversion"/>
  <printOptions horizontalCentered="1"/>
  <pageMargins left="0.59055118110236227" right="0.59055118110236227" top="0.78740157480314965" bottom="0.39370078740157483" header="0" footer="0"/>
  <pageSetup paperSize="9" scale="57" fitToHeight="2" orientation="landscape" horizontalDpi="300" verticalDpi="300" r:id="rId1"/>
  <headerFooter alignWithMargins="0"/>
  <rowBreaks count="2" manualBreakCount="2">
    <brk id="21" max="8" man="1"/>
    <brk id="3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view="pageBreakPreview" zoomScale="75" zoomScaleSheetLayoutView="75" workbookViewId="0"/>
  </sheetViews>
  <sheetFormatPr defaultRowHeight="12.75"/>
  <cols>
    <col min="1" max="1" width="5.5703125" customWidth="1"/>
    <col min="2" max="2" width="38.7109375" customWidth="1"/>
    <col min="3" max="3" width="35.140625" customWidth="1"/>
    <col min="4" max="4" width="25.28515625" customWidth="1"/>
    <col min="5" max="5" width="18.85546875" customWidth="1"/>
    <col min="6" max="6" width="17.85546875" customWidth="1"/>
    <col min="7" max="7" width="20.42578125" customWidth="1"/>
    <col min="8" max="8" width="24" customWidth="1"/>
  </cols>
  <sheetData>
    <row r="1" spans="1:9" ht="19.5" customHeight="1">
      <c r="A1" s="13"/>
      <c r="B1" s="13"/>
      <c r="C1" s="13"/>
      <c r="D1" s="13"/>
      <c r="E1" s="13"/>
      <c r="F1" s="13"/>
      <c r="G1" s="112"/>
      <c r="H1" s="113" t="s">
        <v>162</v>
      </c>
      <c r="I1" s="11"/>
    </row>
    <row r="2" spans="1:9" ht="21" customHeight="1">
      <c r="A2" s="9"/>
      <c r="B2" s="9"/>
      <c r="C2" s="9"/>
      <c r="D2" s="9"/>
      <c r="E2" s="9"/>
      <c r="F2" s="9"/>
      <c r="G2" s="9"/>
      <c r="H2" s="9"/>
    </row>
    <row r="3" spans="1:9" ht="25.5" customHeight="1">
      <c r="A3" s="187" t="s">
        <v>259</v>
      </c>
      <c r="B3" s="187"/>
      <c r="C3" s="187"/>
      <c r="D3" s="187"/>
      <c r="E3" s="187"/>
      <c r="F3" s="187"/>
      <c r="G3" s="187"/>
      <c r="H3" s="187"/>
    </row>
    <row r="4" spans="1:9" ht="21.75" customHeight="1">
      <c r="A4" s="187" t="s">
        <v>260</v>
      </c>
      <c r="B4" s="187"/>
      <c r="C4" s="187"/>
      <c r="D4" s="187"/>
      <c r="E4" s="187"/>
      <c r="F4" s="187"/>
      <c r="G4" s="187"/>
      <c r="H4" s="187"/>
    </row>
    <row r="5" spans="1:9" ht="18" customHeight="1">
      <c r="A5" s="109"/>
      <c r="B5" s="109"/>
      <c r="C5" s="109"/>
      <c r="D5" s="110"/>
      <c r="E5" s="110"/>
      <c r="F5" s="110"/>
      <c r="G5" s="110"/>
      <c r="H5" s="9"/>
    </row>
    <row r="6" spans="1:9" ht="95.25" customHeight="1">
      <c r="A6" s="117" t="s">
        <v>152</v>
      </c>
      <c r="B6" s="117" t="s">
        <v>153</v>
      </c>
      <c r="C6" s="117" t="s">
        <v>154</v>
      </c>
      <c r="D6" s="117" t="s">
        <v>160</v>
      </c>
      <c r="E6" s="117" t="s">
        <v>157</v>
      </c>
      <c r="F6" s="117" t="s">
        <v>155</v>
      </c>
      <c r="G6" s="117" t="s">
        <v>158</v>
      </c>
      <c r="H6" s="117" t="s">
        <v>159</v>
      </c>
    </row>
    <row r="7" spans="1:9" ht="75.75" customHeight="1">
      <c r="A7" s="189" t="s">
        <v>226</v>
      </c>
      <c r="B7" s="114" t="s">
        <v>261</v>
      </c>
      <c r="C7" s="114" t="s">
        <v>212</v>
      </c>
      <c r="D7" s="115" t="s">
        <v>263</v>
      </c>
      <c r="E7" s="33" t="s">
        <v>213</v>
      </c>
      <c r="F7" s="32">
        <v>51.17</v>
      </c>
      <c r="G7" s="32">
        <v>4</v>
      </c>
      <c r="H7" s="32" t="s">
        <v>214</v>
      </c>
    </row>
    <row r="8" spans="1:9" ht="18" hidden="1" customHeight="1">
      <c r="A8" s="189"/>
      <c r="B8" s="116"/>
      <c r="C8" s="190" t="s">
        <v>212</v>
      </c>
      <c r="D8" s="115"/>
      <c r="E8" s="32"/>
      <c r="F8" s="32"/>
      <c r="G8" s="32"/>
      <c r="H8" s="32"/>
    </row>
    <row r="9" spans="1:9" ht="16.5" hidden="1" customHeight="1">
      <c r="A9" s="189"/>
      <c r="B9" s="116"/>
      <c r="C9" s="190"/>
      <c r="D9" s="115"/>
      <c r="E9" s="32"/>
      <c r="F9" s="32"/>
      <c r="G9" s="32"/>
      <c r="H9" s="32"/>
    </row>
    <row r="10" spans="1:9" ht="43.5" customHeight="1">
      <c r="A10" s="32" t="s">
        <v>227</v>
      </c>
      <c r="B10" s="115" t="s">
        <v>231</v>
      </c>
      <c r="C10" s="114" t="s">
        <v>228</v>
      </c>
      <c r="D10" s="115" t="s">
        <v>229</v>
      </c>
      <c r="E10" s="32">
        <v>1630</v>
      </c>
      <c r="F10" s="32">
        <v>16.036999999999999</v>
      </c>
      <c r="G10" s="32">
        <v>3</v>
      </c>
      <c r="H10" s="32" t="s">
        <v>214</v>
      </c>
    </row>
    <row r="11" spans="1:9" ht="45.75" customHeight="1">
      <c r="A11" s="32" t="s">
        <v>230</v>
      </c>
      <c r="B11" s="115" t="s">
        <v>232</v>
      </c>
      <c r="C11" s="114" t="s">
        <v>233</v>
      </c>
      <c r="D11" s="115" t="s">
        <v>264</v>
      </c>
      <c r="E11" s="32">
        <v>1450</v>
      </c>
      <c r="F11" s="32">
        <v>53.52</v>
      </c>
      <c r="G11" s="32">
        <v>6</v>
      </c>
      <c r="H11" s="32" t="s">
        <v>214</v>
      </c>
    </row>
    <row r="12" spans="1:9" ht="72" customHeight="1">
      <c r="A12" s="32" t="s">
        <v>234</v>
      </c>
      <c r="B12" s="115" t="s">
        <v>235</v>
      </c>
      <c r="C12" s="114" t="s">
        <v>236</v>
      </c>
      <c r="D12" s="115" t="s">
        <v>265</v>
      </c>
      <c r="E12" s="32">
        <v>1100</v>
      </c>
      <c r="F12" s="32">
        <v>28.062999999999999</v>
      </c>
      <c r="G12" s="32">
        <v>3</v>
      </c>
      <c r="H12" s="32" t="s">
        <v>214</v>
      </c>
    </row>
    <row r="13" spans="1:9" ht="59.25" customHeight="1">
      <c r="A13" s="32" t="s">
        <v>237</v>
      </c>
      <c r="B13" s="115" t="s">
        <v>238</v>
      </c>
      <c r="C13" s="114" t="s">
        <v>239</v>
      </c>
      <c r="D13" s="115" t="s">
        <v>240</v>
      </c>
      <c r="E13" s="32">
        <v>499</v>
      </c>
      <c r="F13" s="32">
        <v>16.065999999999999</v>
      </c>
      <c r="G13" s="32">
        <v>4</v>
      </c>
      <c r="H13" s="32" t="s">
        <v>214</v>
      </c>
    </row>
    <row r="14" spans="1:9" ht="65.25" customHeight="1">
      <c r="A14" s="32" t="s">
        <v>241</v>
      </c>
      <c r="B14" s="115" t="s">
        <v>242</v>
      </c>
      <c r="C14" s="114" t="s">
        <v>243</v>
      </c>
      <c r="D14" s="115" t="s">
        <v>244</v>
      </c>
      <c r="E14" s="32">
        <v>100</v>
      </c>
      <c r="F14" s="32">
        <v>16</v>
      </c>
      <c r="G14" s="32">
        <v>5</v>
      </c>
      <c r="H14" s="32" t="s">
        <v>214</v>
      </c>
    </row>
    <row r="15" spans="1:9" ht="77.25" customHeight="1">
      <c r="A15" s="32" t="s">
        <v>245</v>
      </c>
      <c r="B15" s="115" t="s">
        <v>246</v>
      </c>
      <c r="C15" s="115" t="s">
        <v>247</v>
      </c>
      <c r="D15" s="115" t="s">
        <v>263</v>
      </c>
      <c r="E15" s="32">
        <v>868</v>
      </c>
      <c r="F15" s="32">
        <v>22.215</v>
      </c>
      <c r="G15" s="32">
        <v>3</v>
      </c>
      <c r="H15" s="32" t="s">
        <v>214</v>
      </c>
    </row>
    <row r="16" spans="1:9" ht="18" hidden="1" customHeight="1">
      <c r="A16" s="32"/>
      <c r="B16" s="32"/>
      <c r="C16" s="33"/>
      <c r="D16" s="33"/>
      <c r="E16" s="32"/>
      <c r="F16" s="32"/>
      <c r="G16" s="32"/>
      <c r="H16" s="32"/>
    </row>
    <row r="17" spans="1:8" ht="18" hidden="1" customHeight="1">
      <c r="A17" s="32"/>
      <c r="B17" s="32" t="s">
        <v>156</v>
      </c>
      <c r="C17" s="33"/>
      <c r="D17" s="33"/>
      <c r="E17" s="32"/>
      <c r="F17" s="32"/>
      <c r="G17" s="32"/>
      <c r="H17" s="32"/>
    </row>
    <row r="18" spans="1:8" ht="27.75" customHeight="1">
      <c r="A18" s="188" t="s">
        <v>262</v>
      </c>
      <c r="B18" s="188"/>
      <c r="C18" s="188"/>
      <c r="D18" s="188"/>
      <c r="E18" s="137"/>
      <c r="F18" s="137">
        <f>SUM(F7:F17)</f>
        <v>203.071</v>
      </c>
      <c r="G18" s="137">
        <f>SUM(G7:G17)</f>
        <v>28</v>
      </c>
      <c r="H18" s="137"/>
    </row>
  </sheetData>
  <mergeCells count="5">
    <mergeCell ref="A3:H3"/>
    <mergeCell ref="A18:D18"/>
    <mergeCell ref="A7:A9"/>
    <mergeCell ref="C8:C9"/>
    <mergeCell ref="A4:H4"/>
  </mergeCells>
  <printOptions horizontalCentered="1"/>
  <pageMargins left="0.59055118110236227" right="0.59055118110236227" top="0.78740157480314965" bottom="0.39370078740157483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Аналит.отчет</vt:lpstr>
      <vt:lpstr>Диагностика</vt:lpstr>
      <vt:lpstr>Расчет ИФО</vt:lpstr>
      <vt:lpstr>Инвест. проекты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Аналит.отчет!Область_печати</vt:lpstr>
      <vt:lpstr>Диагностика!Область_печати</vt:lpstr>
      <vt:lpstr>'Инвест. проекты'!Область_печати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pavot555</cp:lastModifiedBy>
  <cp:lastPrinted>2017-05-11T01:54:50Z</cp:lastPrinted>
  <dcterms:created xsi:type="dcterms:W3CDTF">2006-03-06T08:26:24Z</dcterms:created>
  <dcterms:modified xsi:type="dcterms:W3CDTF">2017-10-19T02:22:13Z</dcterms:modified>
</cp:coreProperties>
</file>